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 activeTab="10"/>
  </bookViews>
  <sheets>
    <sheet name="表一" sheetId="18" r:id="rId1"/>
    <sheet name="表二" sheetId="19" r:id="rId2"/>
    <sheet name="表三" sheetId="20" r:id="rId3"/>
    <sheet name="表四" sheetId="21" r:id="rId4"/>
    <sheet name="表五" sheetId="22" r:id="rId5"/>
    <sheet name="表六" sheetId="23" r:id="rId6"/>
    <sheet name="表七" sheetId="24" r:id="rId7"/>
    <sheet name="表八" sheetId="25" r:id="rId8"/>
    <sheet name="表九" sheetId="26" r:id="rId9"/>
    <sheet name="表十" sheetId="27" r:id="rId10"/>
    <sheet name="表十一" sheetId="28" r:id="rId11"/>
  </sheets>
  <definedNames>
    <definedName name="_xlnm.Print_Area" localSheetId="3">表四!$A$1:$F$136</definedName>
    <definedName name="_xlnm.Print_Titles" localSheetId="7">表八!$4:$5</definedName>
    <definedName name="_xlnm.Print_Titles" localSheetId="6">表七!$4:$5</definedName>
    <definedName name="_xlnm.Print_Titles" localSheetId="9">表十!$2:$5</definedName>
    <definedName name="_xlnm.Print_Titles" localSheetId="10">表十一!$2:$5</definedName>
    <definedName name="_xlnm.Print_Titles" localSheetId="3">表四!$2:$6</definedName>
    <definedName name="_xlnm.Print_Titles" localSheetId="4">表五!$2:$6</definedName>
  </definedNames>
  <calcPr calcId="144525" concurrentCalc="0"/>
</workbook>
</file>

<file path=xl/comments1.xml><?xml version="1.0" encoding="utf-8"?>
<comments xmlns="http://schemas.openxmlformats.org/spreadsheetml/2006/main">
  <authors>
    <author>阼ㆆ</author>
  </authors>
  <commentList>
    <comment ref="B7" authorId="0">
      <text>
        <r>
          <rPr>
            <b/>
            <sz val="9"/>
            <rFont val="宋体"/>
            <charset val="134"/>
          </rPr>
          <t>阼</t>
        </r>
        <r>
          <rPr>
            <b/>
            <sz val="9"/>
            <rFont val="BatangChe"/>
            <charset val="129"/>
          </rPr>
          <t>ㆆ</t>
        </r>
        <r>
          <rPr>
            <b/>
            <sz val="9"/>
            <rFont val="宋体"/>
            <charset val="134"/>
          </rPr>
          <t>:</t>
        </r>
        <r>
          <rPr>
            <sz val="9"/>
            <rFont val="宋体"/>
            <charset val="134"/>
          </rPr>
          <t xml:space="preserve">
14年预算草案市专项补助收入91844万元万元+14年预算调整报告市对区一次性财政专项补助资金10000万元</t>
        </r>
      </text>
    </comment>
    <comment ref="B8" authorId="0">
      <text>
        <r>
          <rPr>
            <b/>
            <sz val="9"/>
            <rFont val="宋体"/>
            <charset val="134"/>
          </rPr>
          <t>阼</t>
        </r>
        <r>
          <rPr>
            <b/>
            <sz val="9"/>
            <rFont val="BatangChe"/>
            <charset val="129"/>
          </rPr>
          <t>ㆆ</t>
        </r>
        <r>
          <rPr>
            <b/>
            <sz val="9"/>
            <rFont val="宋体"/>
            <charset val="134"/>
          </rPr>
          <t>:</t>
        </r>
        <r>
          <rPr>
            <sz val="9"/>
            <rFont val="宋体"/>
            <charset val="134"/>
          </rPr>
          <t xml:space="preserve">
＝14年预算草案上年结账资金185459万元+净结余18304万元+14年预算调整报告调增净结余11850万元</t>
        </r>
      </text>
    </comment>
  </commentList>
</comments>
</file>

<file path=xl/sharedStrings.xml><?xml version="1.0" encoding="utf-8"?>
<sst xmlns="http://schemas.openxmlformats.org/spreadsheetml/2006/main" count="535" uniqueCount="345">
  <si>
    <t>表1</t>
  </si>
  <si>
    <t>2014年财政收支总表</t>
  </si>
  <si>
    <t>单位：万元</t>
  </si>
  <si>
    <t>项      目</t>
  </si>
  <si>
    <t>2015年3月报十五届人大第五次会议审议的2014年执行数</t>
  </si>
  <si>
    <t>2014年决算数</t>
  </si>
  <si>
    <t>增减额</t>
  </si>
  <si>
    <t>合计</t>
  </si>
  <si>
    <t>一般公共预算</t>
  </si>
  <si>
    <t>基金预算</t>
  </si>
  <si>
    <t>财政专户</t>
  </si>
  <si>
    <t>一、财政可支配财力</t>
  </si>
  <si>
    <t>二、财政总支出</t>
  </si>
  <si>
    <t>收支结余</t>
  </si>
  <si>
    <t>其中：专项结转</t>
  </si>
  <si>
    <t xml:space="preserve">      净结余</t>
  </si>
  <si>
    <t>表2</t>
  </si>
  <si>
    <r>
      <rPr>
        <b/>
        <sz val="18"/>
        <rFont val="宋体"/>
        <charset val="134"/>
      </rPr>
      <t>白云区201</t>
    </r>
    <r>
      <rPr>
        <b/>
        <sz val="18"/>
        <rFont val="宋体"/>
        <charset val="134"/>
      </rPr>
      <t>4年一般公共预算收支预决算表</t>
    </r>
  </si>
  <si>
    <t>收入项目</t>
  </si>
  <si>
    <t>2014年调整后预算</t>
  </si>
  <si>
    <t>2014年决算</t>
  </si>
  <si>
    <t>支出项目</t>
  </si>
  <si>
    <t>一、一般预算收入</t>
  </si>
  <si>
    <t>一、一般预算支出</t>
  </si>
  <si>
    <t>二、上级补助收入</t>
  </si>
  <si>
    <t xml:space="preserve">    一般公共服务</t>
  </si>
  <si>
    <t>三、上年结余</t>
  </si>
  <si>
    <t xml:space="preserve">    国防</t>
  </si>
  <si>
    <t>四、调入资金</t>
  </si>
  <si>
    <t xml:space="preserve">    公共安全</t>
  </si>
  <si>
    <t xml:space="preserve">    教育</t>
  </si>
  <si>
    <t xml:space="preserve">    科学技术</t>
  </si>
  <si>
    <t xml:space="preserve">    文化体育与传媒</t>
  </si>
  <si>
    <t xml:space="preserve">    社会保障和就业</t>
  </si>
  <si>
    <t xml:space="preserve">    医疗卫生</t>
  </si>
  <si>
    <t xml:space="preserve">    节能环保</t>
  </si>
  <si>
    <t xml:space="preserve">    城乡社区事务</t>
  </si>
  <si>
    <t xml:space="preserve">    农林水事务</t>
  </si>
  <si>
    <t xml:space="preserve">    交通运输</t>
  </si>
  <si>
    <t xml:space="preserve">    资源勘探电力信息等事务</t>
  </si>
  <si>
    <t xml:space="preserve">    商业服务业等事务</t>
  </si>
  <si>
    <t xml:space="preserve">    金融监管等事务</t>
  </si>
  <si>
    <t xml:space="preserve">    地震灾害后恢复重建支出</t>
  </si>
  <si>
    <t xml:space="preserve">    国土资源气象等事务</t>
  </si>
  <si>
    <t xml:space="preserve">    住房保障支出</t>
  </si>
  <si>
    <t xml:space="preserve">    粮油物资储备管理事务</t>
  </si>
  <si>
    <t xml:space="preserve">    预备费</t>
  </si>
  <si>
    <t xml:space="preserve">    其他支出</t>
  </si>
  <si>
    <t>二、专项上解</t>
  </si>
  <si>
    <t>三、调出资金</t>
  </si>
  <si>
    <t>四、年终滚存结余</t>
  </si>
  <si>
    <t>其中：结转下年支出</t>
  </si>
  <si>
    <t>收入合计</t>
  </si>
  <si>
    <t>支出总计</t>
  </si>
  <si>
    <t>表3</t>
  </si>
  <si>
    <t>白云区2014年一般公共预算收入预决算表</t>
  </si>
  <si>
    <t xml:space="preserve"> 项      目</t>
  </si>
  <si>
    <t>2014年调整后预算数</t>
  </si>
  <si>
    <t>决算数为预算数的%</t>
  </si>
  <si>
    <t>决算数比预算数增减额</t>
  </si>
  <si>
    <t>一、税收收入</t>
  </si>
  <si>
    <t xml:space="preserve">    增值税</t>
  </si>
  <si>
    <t xml:space="preserve">    营业税</t>
  </si>
  <si>
    <t xml:space="preserve">    企业所得税</t>
  </si>
  <si>
    <t xml:space="preserve">    房产税</t>
  </si>
  <si>
    <t xml:space="preserve">    城建税</t>
  </si>
  <si>
    <t xml:space="preserve">    耕地占用税</t>
  </si>
  <si>
    <t xml:space="preserve">    城镇土地使用税</t>
  </si>
  <si>
    <t xml:space="preserve">    车船税</t>
  </si>
  <si>
    <t xml:space="preserve">    印花税</t>
  </si>
  <si>
    <t xml:space="preserve">    资源税</t>
  </si>
  <si>
    <t>二、非税收入</t>
  </si>
  <si>
    <t xml:space="preserve">    专项收入</t>
  </si>
  <si>
    <t xml:space="preserve">    行政事业性收费收入</t>
  </si>
  <si>
    <t xml:space="preserve">    罚没收入</t>
  </si>
  <si>
    <t xml:space="preserve">    国有资源有偿使用收入</t>
  </si>
  <si>
    <t xml:space="preserve">    其它收入</t>
  </si>
  <si>
    <t>合   计</t>
  </si>
  <si>
    <t>表4</t>
  </si>
  <si>
    <t>白云区2014年一般公共预算支出预决算表</t>
  </si>
  <si>
    <t>单位:万元</t>
  </si>
  <si>
    <t>项         目</t>
  </si>
  <si>
    <t>2014年支出调整后预算数</t>
  </si>
  <si>
    <t>2014年支出决算数</t>
  </si>
  <si>
    <t>其中：   市追加款</t>
  </si>
  <si>
    <t>决算数(剔除市追加款）为预算数的%</t>
  </si>
  <si>
    <t>一、一般公共服务支出</t>
  </si>
  <si>
    <t>人大事务</t>
  </si>
  <si>
    <t>政协事务</t>
  </si>
  <si>
    <t>政府办公厅(室)及相关机构事务</t>
  </si>
  <si>
    <t>发展与改革事务</t>
  </si>
  <si>
    <t>统计信息事务</t>
  </si>
  <si>
    <t>财政事务</t>
  </si>
  <si>
    <t>税收事务</t>
  </si>
  <si>
    <t>审计事务</t>
  </si>
  <si>
    <t>人力资源事务</t>
  </si>
  <si>
    <t>纪检监察事务</t>
  </si>
  <si>
    <t>商贸事务</t>
  </si>
  <si>
    <t>知识产权事务</t>
  </si>
  <si>
    <t>工商行政管理事务</t>
  </si>
  <si>
    <t>质量技术监督与检验检疫事务</t>
  </si>
  <si>
    <t>港澳台侨事务</t>
  </si>
  <si>
    <t>档案事务</t>
  </si>
  <si>
    <t>民主党派及工商联事务</t>
  </si>
  <si>
    <t>群众团体事务</t>
  </si>
  <si>
    <t>党委办公厅（室）及相关机构事务</t>
  </si>
  <si>
    <t>组织事务</t>
  </si>
  <si>
    <t>宣传事务</t>
  </si>
  <si>
    <t>统战事务</t>
  </si>
  <si>
    <t>其他共产党事务支出</t>
  </si>
  <si>
    <t>其他一般公共服务支出</t>
  </si>
  <si>
    <t>二、国防支出</t>
  </si>
  <si>
    <t>国防动员</t>
  </si>
  <si>
    <t>三、公共安全支出</t>
  </si>
  <si>
    <t>武装警察</t>
  </si>
  <si>
    <t>公安</t>
  </si>
  <si>
    <t>检察</t>
  </si>
  <si>
    <t>法院</t>
  </si>
  <si>
    <t>司法</t>
  </si>
  <si>
    <t>其他公共安全支出</t>
  </si>
  <si>
    <t>四、教育支出</t>
  </si>
  <si>
    <t xml:space="preserve">    教育管理事务</t>
  </si>
  <si>
    <t xml:space="preserve">    普通教育</t>
  </si>
  <si>
    <t xml:space="preserve">    职业教育</t>
  </si>
  <si>
    <t xml:space="preserve">    特殊教育</t>
  </si>
  <si>
    <t xml:space="preserve">    进修及培训</t>
  </si>
  <si>
    <t xml:space="preserve">    教育费附加安排的支出</t>
  </si>
  <si>
    <t xml:space="preserve">    其他教育支出</t>
  </si>
  <si>
    <t>五、科学技术支出</t>
  </si>
  <si>
    <t>科学技术管理事务</t>
  </si>
  <si>
    <t>技术研究与开发</t>
  </si>
  <si>
    <t>科技条件与服务</t>
  </si>
  <si>
    <t>科学技术普及</t>
  </si>
  <si>
    <t>其他科学技术支出</t>
  </si>
  <si>
    <t>六、文化体育与传媒支出</t>
  </si>
  <si>
    <t>文化</t>
  </si>
  <si>
    <t>文物</t>
  </si>
  <si>
    <t>体育</t>
  </si>
  <si>
    <t>广播影视</t>
  </si>
  <si>
    <t>其他文化体育与传媒支出</t>
  </si>
  <si>
    <t>七、社会保障和就业支出</t>
  </si>
  <si>
    <t xml:space="preserve">    人力资源和社会保障管理事务</t>
  </si>
  <si>
    <t xml:space="preserve">    民政管理事务</t>
  </si>
  <si>
    <t xml:space="preserve">    行政事业单位离退休</t>
  </si>
  <si>
    <t xml:space="preserve">    就业补助</t>
  </si>
  <si>
    <t xml:space="preserve">    抚恤</t>
  </si>
  <si>
    <t xml:space="preserve">    退役安置</t>
  </si>
  <si>
    <t xml:space="preserve">    社会福利</t>
  </si>
  <si>
    <t xml:space="preserve">    残疾人事业</t>
  </si>
  <si>
    <t xml:space="preserve">    城市居民最低生活保障</t>
  </si>
  <si>
    <t xml:space="preserve">    其他城市生活救助</t>
  </si>
  <si>
    <t xml:space="preserve">    自然灾害生活救助</t>
  </si>
  <si>
    <t xml:space="preserve">    农村最低生活保障</t>
  </si>
  <si>
    <t xml:space="preserve">    其他农村生活救助</t>
  </si>
  <si>
    <t xml:space="preserve">    其他社会保障和就业支出</t>
  </si>
  <si>
    <t>八、医疗卫生与计划生育支出</t>
  </si>
  <si>
    <t xml:space="preserve">    医疗卫生管理事务</t>
  </si>
  <si>
    <t xml:space="preserve">    公立医院</t>
  </si>
  <si>
    <t xml:space="preserve">    基层医疗卫生机构</t>
  </si>
  <si>
    <t xml:space="preserve">    公共卫生</t>
  </si>
  <si>
    <t xml:space="preserve">    医疗保障</t>
  </si>
  <si>
    <t xml:space="preserve">    中医药</t>
  </si>
  <si>
    <t xml:space="preserve">    人口和计划生育事务</t>
  </si>
  <si>
    <t xml:space="preserve">    食品和药品监督管理事务</t>
  </si>
  <si>
    <t>九、节能环保支出</t>
  </si>
  <si>
    <t>环境保护管理事务</t>
  </si>
  <si>
    <t>环境监测与监察</t>
  </si>
  <si>
    <t>污染防治</t>
  </si>
  <si>
    <t>自然生态保护</t>
  </si>
  <si>
    <t>能源节约利用</t>
  </si>
  <si>
    <t>十、城乡社区支出</t>
  </si>
  <si>
    <t>城乡社区管理事务</t>
  </si>
  <si>
    <t>城乡社区规划与管理</t>
  </si>
  <si>
    <t>城乡社区公共设施</t>
  </si>
  <si>
    <t>城乡社区环境卫生</t>
  </si>
  <si>
    <t>其他城乡社区支出</t>
  </si>
  <si>
    <t>十一、农林水支出</t>
  </si>
  <si>
    <t xml:space="preserve">    农业</t>
  </si>
  <si>
    <t xml:space="preserve">    林业</t>
  </si>
  <si>
    <t xml:space="preserve">    水利 </t>
  </si>
  <si>
    <t xml:space="preserve">    扶贫</t>
  </si>
  <si>
    <t xml:space="preserve">    农村综合改革</t>
  </si>
  <si>
    <t xml:space="preserve">    其他农林水支出</t>
  </si>
  <si>
    <t>十二、交通运输支出</t>
  </si>
  <si>
    <t>公路水路运输</t>
  </si>
  <si>
    <t xml:space="preserve">   石油价格改革对交通运输的补贴</t>
  </si>
  <si>
    <t>十三、资源勘探信息等支出</t>
  </si>
  <si>
    <t>制造业</t>
  </si>
  <si>
    <t xml:space="preserve">   工业和信息产业监管</t>
  </si>
  <si>
    <t>安全生产监管</t>
  </si>
  <si>
    <t>支持中小企业发展和管理支出</t>
  </si>
  <si>
    <t>其他资源勘探信息等支出</t>
  </si>
  <si>
    <t>十四、商业服务业等支出</t>
  </si>
  <si>
    <t>商业流通事务</t>
  </si>
  <si>
    <t>涉外发展服务支出</t>
  </si>
  <si>
    <t>其他商业服务业等事务支出</t>
  </si>
  <si>
    <t>十五、金融支出</t>
  </si>
  <si>
    <t>金融发展支出</t>
  </si>
  <si>
    <t>其他金融支出</t>
  </si>
  <si>
    <t>十六、国土海洋气象等支出</t>
  </si>
  <si>
    <t>国土资源事务</t>
  </si>
  <si>
    <t>地震事务</t>
  </si>
  <si>
    <t>气象事务</t>
  </si>
  <si>
    <t>十七、住房保障支出</t>
  </si>
  <si>
    <t xml:space="preserve">   保障性安居工程支出</t>
  </si>
  <si>
    <t>住房改革支出</t>
  </si>
  <si>
    <t>城乡社区住宅</t>
  </si>
  <si>
    <t>十八、粮油物资储备支出</t>
  </si>
  <si>
    <t>粮油事务</t>
  </si>
  <si>
    <t>粮油储备</t>
  </si>
  <si>
    <t>十九、预备费</t>
  </si>
  <si>
    <t>二十、其他支出</t>
  </si>
  <si>
    <t>其他支出</t>
  </si>
  <si>
    <t>表5</t>
  </si>
  <si>
    <t>白云区2014年一般公共预算支出执行情况表</t>
  </si>
  <si>
    <t>2013年支出决算数</t>
  </si>
  <si>
    <t>2014年决算数比2013年决算数</t>
  </si>
  <si>
    <t>增减%</t>
  </si>
  <si>
    <t>宗教事务</t>
  </si>
  <si>
    <t xml:space="preserve"> 国防动员</t>
  </si>
  <si>
    <t xml:space="preserve"> 武装警察</t>
  </si>
  <si>
    <t xml:space="preserve"> 公安</t>
  </si>
  <si>
    <t xml:space="preserve"> 检察</t>
  </si>
  <si>
    <t xml:space="preserve"> 法院</t>
  </si>
  <si>
    <t xml:space="preserve"> 司法</t>
  </si>
  <si>
    <t xml:space="preserve"> 其他公共安全支出</t>
  </si>
  <si>
    <t>教育管理事务</t>
  </si>
  <si>
    <t>普通教育</t>
  </si>
  <si>
    <t>职业教育</t>
  </si>
  <si>
    <t>特殊教育</t>
  </si>
  <si>
    <t>进修及培训</t>
  </si>
  <si>
    <t>教育费附加安排的支出</t>
  </si>
  <si>
    <t>其他教育支出</t>
  </si>
  <si>
    <t>基础研究</t>
  </si>
  <si>
    <t>社会科学</t>
  </si>
  <si>
    <t>人力资源和社会保障管理事务</t>
  </si>
  <si>
    <t>民政管理事务</t>
  </si>
  <si>
    <t>行政事业单位离退休</t>
  </si>
  <si>
    <t>就业补助</t>
  </si>
  <si>
    <t>抚恤</t>
  </si>
  <si>
    <t>退役安置</t>
  </si>
  <si>
    <t>社会福利</t>
  </si>
  <si>
    <t>残疾人事业</t>
  </si>
  <si>
    <t>城市居民最低生活保障</t>
  </si>
  <si>
    <t>其他城市生活救助</t>
  </si>
  <si>
    <t>自然灾害生活救助</t>
  </si>
  <si>
    <t>农村最低生活保障</t>
  </si>
  <si>
    <t>其他农村生活救助</t>
  </si>
  <si>
    <t>其他社会保障和就业支出</t>
  </si>
  <si>
    <t xml:space="preserve"> 医疗卫生管理事务</t>
  </si>
  <si>
    <t xml:space="preserve"> 公立医院</t>
  </si>
  <si>
    <t xml:space="preserve"> 基层医疗卫生机构</t>
  </si>
  <si>
    <t xml:space="preserve"> 公共卫生</t>
  </si>
  <si>
    <t xml:space="preserve"> 医疗保障</t>
  </si>
  <si>
    <t xml:space="preserve"> 中医药</t>
  </si>
  <si>
    <t xml:space="preserve"> 人口和计划生育事务</t>
  </si>
  <si>
    <t xml:space="preserve"> 食品和药品监督管理事务</t>
  </si>
  <si>
    <t>净增</t>
  </si>
  <si>
    <t>污染减排</t>
  </si>
  <si>
    <t xml:space="preserve">   农业</t>
  </si>
  <si>
    <t xml:space="preserve">   林业</t>
  </si>
  <si>
    <t xml:space="preserve">   水利 </t>
  </si>
  <si>
    <t xml:space="preserve">   扶贫</t>
  </si>
  <si>
    <t xml:space="preserve">   农村综合改革</t>
  </si>
  <si>
    <t xml:space="preserve">   引导金融机构支农补助</t>
  </si>
  <si>
    <t xml:space="preserve">   其他农林水支出</t>
  </si>
  <si>
    <t>石油价格改革对交通运输的补贴</t>
  </si>
  <si>
    <t>工业和信息产业监管</t>
  </si>
  <si>
    <t>十六、援助其他地区支出</t>
  </si>
  <si>
    <t>十七、国土海洋气象等支出</t>
  </si>
  <si>
    <t>十八、住房保障支出</t>
  </si>
  <si>
    <t>保障性安居工程支出</t>
  </si>
  <si>
    <t>十九、粮油物资储备支出</t>
  </si>
  <si>
    <t>十九、其他支出</t>
  </si>
  <si>
    <t>表6</t>
  </si>
  <si>
    <r>
      <rPr>
        <b/>
        <sz val="18"/>
        <rFont val="宋体"/>
        <charset val="134"/>
      </rPr>
      <t>白云区201</t>
    </r>
    <r>
      <rPr>
        <b/>
        <sz val="18"/>
        <rFont val="宋体"/>
        <charset val="134"/>
      </rPr>
      <t>4年基金预算收入预决算表</t>
    </r>
  </si>
  <si>
    <t>项        目</t>
  </si>
  <si>
    <t>一、文化事业建设费收入</t>
  </si>
  <si>
    <t>二、残疾人就业保障金收入</t>
  </si>
  <si>
    <t>三、国有土地使用权出让收入</t>
  </si>
  <si>
    <t>四、彩票公益金收入</t>
  </si>
  <si>
    <t>合    计</t>
  </si>
  <si>
    <t>表7</t>
  </si>
  <si>
    <r>
      <rPr>
        <b/>
        <sz val="18"/>
        <rFont val="宋体"/>
        <charset val="134"/>
      </rPr>
      <t>白云区201</t>
    </r>
    <r>
      <rPr>
        <b/>
        <sz val="18"/>
        <rFont val="宋体"/>
        <charset val="134"/>
      </rPr>
      <t>4年基金预算支出预决算表</t>
    </r>
  </si>
  <si>
    <t>决算数（剔除市追加款）为预算数的%</t>
  </si>
  <si>
    <t>一、文化体育与传媒</t>
  </si>
  <si>
    <t>二、社会保障和就业</t>
  </si>
  <si>
    <t>三、城乡社区事务</t>
  </si>
  <si>
    <t>四、农林水事务</t>
  </si>
  <si>
    <t>五、资源勘探电力信息等事务</t>
  </si>
  <si>
    <t>六、教育</t>
  </si>
  <si>
    <t>七、其他支出</t>
  </si>
  <si>
    <t>合       计</t>
  </si>
  <si>
    <t>表8</t>
  </si>
  <si>
    <r>
      <rPr>
        <b/>
        <sz val="18"/>
        <rFont val="宋体"/>
        <charset val="134"/>
      </rPr>
      <t>白云区201</t>
    </r>
    <r>
      <rPr>
        <b/>
        <sz val="18"/>
        <rFont val="宋体"/>
        <charset val="134"/>
      </rPr>
      <t>4年基金预算支出执行情况表</t>
    </r>
  </si>
  <si>
    <t>表9</t>
  </si>
  <si>
    <r>
      <rPr>
        <b/>
        <sz val="18"/>
        <rFont val="宋体"/>
        <charset val="134"/>
      </rPr>
      <t>白云区201</t>
    </r>
    <r>
      <rPr>
        <b/>
        <sz val="18"/>
        <rFont val="宋体"/>
        <charset val="134"/>
      </rPr>
      <t>4</t>
    </r>
    <r>
      <rPr>
        <b/>
        <sz val="18"/>
        <rFont val="宋体"/>
        <charset val="134"/>
      </rPr>
      <t>年财政专户管理资金收入预决算表</t>
    </r>
  </si>
  <si>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单位：万元</t>
    </r>
  </si>
  <si>
    <t>2014年收入决算数</t>
  </si>
  <si>
    <t>完成
计划%</t>
  </si>
  <si>
    <t>比上年同期</t>
  </si>
  <si>
    <t xml:space="preserve">增减额 </t>
  </si>
  <si>
    <t>一、专项收入</t>
  </si>
  <si>
    <t>二、行政事业性收费收入</t>
  </si>
  <si>
    <t>三、其他收入</t>
  </si>
  <si>
    <r>
      <rPr>
        <b/>
        <sz val="12"/>
        <rFont val="宋体"/>
        <charset val="134"/>
      </rPr>
      <t>合</t>
    </r>
    <r>
      <rPr>
        <b/>
        <sz val="12"/>
        <rFont val="Times New Roman"/>
        <charset val="134"/>
      </rPr>
      <t xml:space="preserve">          </t>
    </r>
    <r>
      <rPr>
        <b/>
        <sz val="12"/>
        <rFont val="宋体"/>
        <charset val="134"/>
      </rPr>
      <t>计</t>
    </r>
  </si>
  <si>
    <t>表10</t>
  </si>
  <si>
    <r>
      <rPr>
        <b/>
        <sz val="18"/>
        <rFont val="宋体"/>
        <charset val="134"/>
      </rPr>
      <t>白云区201</t>
    </r>
    <r>
      <rPr>
        <b/>
        <sz val="18"/>
        <rFont val="宋体"/>
        <charset val="134"/>
      </rPr>
      <t>4</t>
    </r>
    <r>
      <rPr>
        <b/>
        <sz val="18"/>
        <rFont val="宋体"/>
        <charset val="134"/>
      </rPr>
      <t>年财政专户管理资金支出预决算表</t>
    </r>
  </si>
  <si>
    <t>一、一般公共服务</t>
  </si>
  <si>
    <t xml:space="preserve">    政府办公厅（室）及相关机构事务</t>
  </si>
  <si>
    <t xml:space="preserve">    发展与改革事务</t>
  </si>
  <si>
    <t xml:space="preserve">    港澳台侨事务</t>
  </si>
  <si>
    <t xml:space="preserve">    其他一般公共服务支出</t>
  </si>
  <si>
    <t>二、公共安全</t>
  </si>
  <si>
    <t xml:space="preserve">    公安</t>
  </si>
  <si>
    <t>三、教育</t>
  </si>
  <si>
    <t>四、科学技术支出</t>
  </si>
  <si>
    <t xml:space="preserve">    其他科学技术支出</t>
  </si>
  <si>
    <t>五、文化体育与传媒</t>
  </si>
  <si>
    <t xml:space="preserve">    广播影视</t>
  </si>
  <si>
    <t>六、社会保障和就业</t>
  </si>
  <si>
    <t>七、医疗卫生</t>
  </si>
  <si>
    <t xml:space="preserve">    人口与计划生育事务</t>
  </si>
  <si>
    <t>八、城乡社区事务</t>
  </si>
  <si>
    <t xml:space="preserve">    城乡社区管理事务</t>
  </si>
  <si>
    <t xml:space="preserve">    城乡社区公共设施</t>
  </si>
  <si>
    <t xml:space="preserve">    城乡社区环境卫生</t>
  </si>
  <si>
    <t xml:space="preserve">    其他城乡社区管理事务支出</t>
  </si>
  <si>
    <t>九、农林水事务</t>
  </si>
  <si>
    <t xml:space="preserve">    水利</t>
  </si>
  <si>
    <t xml:space="preserve">    其他农林水事务支出</t>
  </si>
  <si>
    <t>十、交通运输</t>
  </si>
  <si>
    <t xml:space="preserve">    公路水路运输支出</t>
  </si>
  <si>
    <t>十一、国土资源气象等事务</t>
  </si>
  <si>
    <t xml:space="preserve">    国土资源事务</t>
  </si>
  <si>
    <t>十二、住房保障支出</t>
  </si>
  <si>
    <t xml:space="preserve">    住房改革支出</t>
  </si>
  <si>
    <t>十三、其他支出</t>
  </si>
  <si>
    <t>合        计</t>
  </si>
  <si>
    <t>表11</t>
  </si>
  <si>
    <r>
      <rPr>
        <b/>
        <sz val="18"/>
        <rFont val="宋体"/>
        <charset val="134"/>
      </rPr>
      <t>白云区201</t>
    </r>
    <r>
      <rPr>
        <b/>
        <sz val="18"/>
        <rFont val="宋体"/>
        <charset val="134"/>
      </rPr>
      <t>4</t>
    </r>
    <r>
      <rPr>
        <b/>
        <sz val="18"/>
        <rFont val="宋体"/>
        <charset val="134"/>
      </rPr>
      <t>年财政专户管理资金支出执行情况表</t>
    </r>
  </si>
  <si>
    <t>九、交通运输</t>
  </si>
  <si>
    <t>十、国土资源气象等事务</t>
  </si>
  <si>
    <t>十一、住房保障支出</t>
  </si>
  <si>
    <t>十二、其他支出</t>
  </si>
</sst>
</file>

<file path=xl/styles.xml><?xml version="1.0" encoding="utf-8"?>
<styleSheet xmlns="http://schemas.openxmlformats.org/spreadsheetml/2006/main">
  <numFmts count="11">
    <numFmt numFmtId="176" formatCode="#,##0_ "/>
    <numFmt numFmtId="177" formatCode="_-* #,##0.00_-;\-* #,##0.00_-;_-* &quot;-&quot;??_-;_-@_-"/>
    <numFmt numFmtId="178" formatCode="_-* #,##0_-;\-* #,##0_-;_-* &quot;-&quot;_-;_-@_-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9" formatCode="_ * #,##0_ ;_ * \-#,##0_ ;_ * &quot;-&quot;??_ ;_ @_ "/>
    <numFmt numFmtId="180" formatCode="0.00_ "/>
    <numFmt numFmtId="181" formatCode="#,##0.00_ "/>
    <numFmt numFmtId="182" formatCode="0_ "/>
    <numFmt numFmtId="183" formatCode="#,##0_);[Red]\(#,##0\)"/>
  </numFmts>
  <fonts count="45">
    <font>
      <sz val="12"/>
      <name val="宋体"/>
      <charset val="134"/>
    </font>
    <font>
      <b/>
      <sz val="16"/>
      <name val="宋体"/>
      <charset val="134"/>
    </font>
    <font>
      <b/>
      <sz val="12"/>
      <name val="黑体"/>
      <charset val="134"/>
    </font>
    <font>
      <b/>
      <sz val="12"/>
      <name val="Times New Roman"/>
      <charset val="134"/>
    </font>
    <font>
      <sz val="12"/>
      <name val="Times New Roman"/>
      <charset val="134"/>
    </font>
    <font>
      <b/>
      <sz val="12"/>
      <name val="宋体"/>
      <charset val="134"/>
      <scheme val="major"/>
    </font>
    <font>
      <sz val="12"/>
      <name val="黑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b/>
      <sz val="12"/>
      <name val="宋体"/>
      <charset val="134"/>
      <scheme val="minor"/>
    </font>
    <font>
      <b/>
      <sz val="14"/>
      <name val="宋体"/>
      <charset val="134"/>
    </font>
    <font>
      <b/>
      <sz val="16"/>
      <name val="方正小标宋简体"/>
      <charset val="134"/>
    </font>
    <font>
      <sz val="12"/>
      <color theme="1"/>
      <name val="宋体"/>
      <charset val="134"/>
    </font>
    <font>
      <b/>
      <sz val="11"/>
      <name val="宋体"/>
      <charset val="134"/>
    </font>
    <font>
      <sz val="12"/>
      <color indexed="8"/>
      <name val="宋体"/>
      <charset val="134"/>
    </font>
    <font>
      <b/>
      <sz val="18"/>
      <name val="宋体"/>
      <charset val="134"/>
      <scheme val="maj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9"/>
      <name val="Times New Roman"/>
      <charset val="134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name val="宋体"/>
      <charset val="134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9"/>
      <name val="宋体"/>
      <charset val="134"/>
    </font>
    <font>
      <b/>
      <sz val="9"/>
      <name val="BatangChe"/>
      <charset val="129"/>
    </font>
    <font>
      <b/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32" fillId="20" borderId="15" applyNumberFormat="0" applyAlignment="0" applyProtection="0">
      <alignment vertical="center"/>
    </xf>
    <xf numFmtId="44" fontId="22" fillId="0" borderId="0" applyFont="0" applyFill="0" applyBorder="0" applyAlignment="0" applyProtection="0">
      <alignment vertical="center"/>
    </xf>
    <xf numFmtId="0" fontId="30" fillId="0" borderId="0">
      <alignment vertical="center"/>
    </xf>
    <xf numFmtId="178" fontId="0" fillId="0" borderId="0" applyFon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2" fillId="4" borderId="13" applyNumberFormat="0" applyFont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38" fillId="14" borderId="18" applyNumberFormat="0" applyAlignment="0" applyProtection="0">
      <alignment vertical="center"/>
    </xf>
    <xf numFmtId="0" fontId="29" fillId="14" borderId="15" applyNumberFormat="0" applyAlignment="0" applyProtection="0">
      <alignment vertical="center"/>
    </xf>
    <xf numFmtId="0" fontId="27" fillId="10" borderId="14" applyNumberFormat="0" applyAlignment="0" applyProtection="0">
      <alignment vertical="center"/>
    </xf>
    <xf numFmtId="0" fontId="0" fillId="0" borderId="0"/>
    <xf numFmtId="0" fontId="24" fillId="6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0" fillId="0" borderId="0"/>
    <xf numFmtId="0" fontId="39" fillId="0" borderId="0">
      <alignment vertical="center"/>
    </xf>
    <xf numFmtId="0" fontId="0" fillId="0" borderId="0"/>
    <xf numFmtId="0" fontId="0" fillId="0" borderId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</cellStyleXfs>
  <cellXfs count="167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Alignment="1">
      <alignment horizontal="center" vertical="center"/>
    </xf>
    <xf numFmtId="0" fontId="0" fillId="0" borderId="0" xfId="0" applyFont="1" applyAlignment="1">
      <alignment horizontal="centerContinuous" vertical="center"/>
    </xf>
    <xf numFmtId="0" fontId="0" fillId="0" borderId="0" xfId="0" applyFont="1" applyAlignment="1">
      <alignment horizontal="right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49" fontId="9" fillId="2" borderId="2" xfId="0" applyNumberFormat="1" applyFont="1" applyFill="1" applyBorder="1" applyAlignment="1">
      <alignment vertical="center" wrapText="1"/>
    </xf>
    <xf numFmtId="176" fontId="9" fillId="2" borderId="2" xfId="28" applyNumberFormat="1" applyFont="1" applyFill="1" applyBorder="1" applyAlignment="1">
      <alignment horizontal="right" vertical="center"/>
    </xf>
    <xf numFmtId="179" fontId="0" fillId="0" borderId="2" xfId="9" applyNumberFormat="1" applyFont="1" applyBorder="1" applyAlignment="1">
      <alignment vertical="center"/>
    </xf>
    <xf numFmtId="180" fontId="0" fillId="0" borderId="2" xfId="0" applyNumberFormat="1" applyFont="1" applyBorder="1" applyAlignment="1">
      <alignment vertical="center"/>
    </xf>
    <xf numFmtId="49" fontId="9" fillId="0" borderId="2" xfId="5" applyNumberFormat="1" applyFont="1" applyFill="1" applyBorder="1" applyAlignment="1">
      <alignment horizontal="left" vertical="center" wrapText="1"/>
    </xf>
    <xf numFmtId="49" fontId="9" fillId="2" borderId="2" xfId="5" applyNumberFormat="1" applyFont="1" applyFill="1" applyBorder="1" applyAlignment="1">
      <alignment horizontal="left" vertical="center" wrapText="1"/>
    </xf>
    <xf numFmtId="180" fontId="0" fillId="0" borderId="2" xfId="0" applyNumberFormat="1" applyFont="1" applyBorder="1" applyAlignment="1">
      <alignment horizontal="right" vertical="center"/>
    </xf>
    <xf numFmtId="49" fontId="9" fillId="2" borderId="2" xfId="28" applyNumberFormat="1" applyFont="1" applyFill="1" applyBorder="1" applyAlignment="1">
      <alignment vertical="center" wrapText="1"/>
    </xf>
    <xf numFmtId="181" fontId="9" fillId="2" borderId="2" xfId="0" applyNumberFormat="1" applyFont="1" applyFill="1" applyBorder="1" applyAlignment="1">
      <alignment vertical="center" wrapText="1"/>
    </xf>
    <xf numFmtId="176" fontId="9" fillId="2" borderId="2" xfId="54" applyNumberFormat="1" applyFont="1" applyFill="1" applyBorder="1" applyAlignment="1">
      <alignment horizontal="right" vertical="center"/>
    </xf>
    <xf numFmtId="49" fontId="9" fillId="2" borderId="2" xfId="0" applyNumberFormat="1" applyFont="1" applyFill="1" applyBorder="1" applyAlignment="1" applyProtection="1">
      <alignment horizontal="left" vertical="center" wrapText="1"/>
    </xf>
    <xf numFmtId="49" fontId="9" fillId="2" borderId="2" xfId="0" applyNumberFormat="1" applyFont="1" applyFill="1" applyBorder="1" applyAlignment="1" applyProtection="1">
      <alignment horizontal="left" vertical="center" wrapText="1"/>
      <protection locked="0"/>
    </xf>
    <xf numFmtId="182" fontId="9" fillId="2" borderId="2" xfId="54" applyNumberFormat="1" applyFont="1" applyFill="1" applyBorder="1" applyAlignment="1">
      <alignment horizontal="left" vertical="center" wrapText="1"/>
    </xf>
    <xf numFmtId="176" fontId="9" fillId="2" borderId="2" xfId="0" applyNumberFormat="1" applyFont="1" applyFill="1" applyBorder="1" applyAlignment="1">
      <alignment vertical="center" wrapText="1"/>
    </xf>
    <xf numFmtId="38" fontId="9" fillId="2" borderId="2" xfId="0" applyNumberFormat="1" applyFont="1" applyFill="1" applyBorder="1" applyAlignment="1">
      <alignment vertical="center" wrapText="1"/>
    </xf>
    <xf numFmtId="49" fontId="9" fillId="0" borderId="2" xfId="28" applyNumberFormat="1" applyFont="1" applyFill="1" applyBorder="1" applyAlignment="1">
      <alignment vertical="center" wrapText="1"/>
    </xf>
    <xf numFmtId="0" fontId="8" fillId="0" borderId="2" xfId="0" applyFont="1" applyBorder="1" applyAlignment="1">
      <alignment horizontal="center" vertical="center"/>
    </xf>
    <xf numFmtId="179" fontId="8" fillId="0" borderId="2" xfId="9" applyNumberFormat="1" applyFont="1" applyBorder="1" applyAlignment="1">
      <alignment vertical="center"/>
    </xf>
    <xf numFmtId="180" fontId="8" fillId="0" borderId="2" xfId="0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0" fontId="4" fillId="3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0" fillId="3" borderId="0" xfId="0" applyFont="1" applyFill="1" applyAlignment="1">
      <alignment horizontal="centerContinuous"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176" fontId="8" fillId="0" borderId="2" xfId="0" applyNumberFormat="1" applyFont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176" fontId="9" fillId="3" borderId="2" xfId="28" applyNumberFormat="1" applyFont="1" applyFill="1" applyBorder="1" applyAlignment="1">
      <alignment horizontal="right" vertical="center"/>
    </xf>
    <xf numFmtId="0" fontId="0" fillId="3" borderId="3" xfId="0" applyFont="1" applyFill="1" applyBorder="1" applyAlignment="1">
      <alignment horizontal="center" vertical="center" wrapText="1"/>
    </xf>
    <xf numFmtId="2" fontId="0" fillId="0" borderId="5" xfId="0" applyNumberFormat="1" applyFont="1" applyBorder="1" applyAlignment="1">
      <alignment horizontal="center" vertical="center" wrapText="1"/>
    </xf>
    <xf numFmtId="176" fontId="0" fillId="0" borderId="2" xfId="0" applyNumberFormat="1" applyFont="1" applyBorder="1" applyAlignment="1">
      <alignment horizontal="right" vertical="center" wrapText="1"/>
    </xf>
    <xf numFmtId="176" fontId="9" fillId="3" borderId="2" xfId="54" applyNumberFormat="1" applyFont="1" applyFill="1" applyBorder="1" applyAlignment="1">
      <alignment horizontal="right" vertical="center"/>
    </xf>
    <xf numFmtId="179" fontId="0" fillId="3" borderId="2" xfId="9" applyNumberFormat="1" applyFont="1" applyFill="1" applyBorder="1" applyAlignment="1">
      <alignment vertical="center"/>
    </xf>
    <xf numFmtId="0" fontId="4" fillId="3" borderId="2" xfId="0" applyFont="1" applyFill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176" fontId="5" fillId="3" borderId="2" xfId="0" applyNumberFormat="1" applyFont="1" applyFill="1" applyBorder="1" applyAlignment="1">
      <alignment vertical="center"/>
    </xf>
    <xf numFmtId="176" fontId="5" fillId="0" borderId="2" xfId="0" applyNumberFormat="1" applyFont="1" applyBorder="1" applyAlignment="1">
      <alignment vertical="center"/>
    </xf>
    <xf numFmtId="2" fontId="5" fillId="0" borderId="5" xfId="0" applyNumberFormat="1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 wrapText="1"/>
    </xf>
    <xf numFmtId="0" fontId="10" fillId="0" borderId="0" xfId="0" applyFont="1" applyFill="1" applyAlignment="1">
      <alignment vertical="center"/>
    </xf>
    <xf numFmtId="0" fontId="4" fillId="0" borderId="6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left" vertical="center" wrapText="1"/>
    </xf>
    <xf numFmtId="180" fontId="0" fillId="0" borderId="2" xfId="12" applyNumberFormat="1" applyFont="1" applyBorder="1" applyAlignment="1">
      <alignment vertical="center"/>
    </xf>
    <xf numFmtId="0" fontId="0" fillId="0" borderId="3" xfId="0" applyFont="1" applyBorder="1" applyAlignment="1">
      <alignment vertical="center"/>
    </xf>
    <xf numFmtId="10" fontId="0" fillId="0" borderId="2" xfId="0" applyNumberFormat="1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180" fontId="8" fillId="0" borderId="2" xfId="12" applyNumberFormat="1" applyFont="1" applyBorder="1" applyAlignment="1">
      <alignment vertical="center"/>
    </xf>
    <xf numFmtId="0" fontId="8" fillId="0" borderId="0" xfId="0" applyFont="1" applyAlignment="1">
      <alignment vertical="center"/>
    </xf>
    <xf numFmtId="0" fontId="0" fillId="0" borderId="2" xfId="0" applyFont="1" applyBorder="1" applyAlignment="1" applyProtection="1">
      <alignment vertical="center" wrapText="1"/>
      <protection locked="0"/>
    </xf>
    <xf numFmtId="183" fontId="0" fillId="0" borderId="3" xfId="0" applyNumberFormat="1" applyFont="1" applyBorder="1" applyAlignment="1">
      <alignment horizontal="center" vertical="center" wrapText="1"/>
    </xf>
    <xf numFmtId="179" fontId="0" fillId="0" borderId="3" xfId="0" applyNumberFormat="1" applyFont="1" applyBorder="1" applyAlignment="1">
      <alignment horizontal="center" vertical="center" wrapText="1"/>
    </xf>
    <xf numFmtId="177" fontId="0" fillId="0" borderId="3" xfId="0" applyNumberFormat="1" applyFont="1" applyBorder="1" applyAlignment="1">
      <alignment horizontal="center" vertical="center" wrapText="1"/>
    </xf>
    <xf numFmtId="43" fontId="0" fillId="0" borderId="3" xfId="0" applyNumberFormat="1" applyFont="1" applyBorder="1" applyAlignment="1">
      <alignment horizontal="center" vertical="center" wrapText="1"/>
    </xf>
    <xf numFmtId="183" fontId="0" fillId="0" borderId="2" xfId="9" applyNumberFormat="1" applyFont="1" applyBorder="1" applyAlignment="1">
      <alignment vertical="center"/>
    </xf>
    <xf numFmtId="176" fontId="0" fillId="0" borderId="2" xfId="9" applyNumberFormat="1" applyFont="1" applyBorder="1" applyAlignment="1">
      <alignment vertical="center"/>
    </xf>
    <xf numFmtId="176" fontId="8" fillId="0" borderId="2" xfId="9" applyNumberFormat="1" applyFont="1" applyBorder="1" applyAlignment="1">
      <alignment vertical="center"/>
    </xf>
    <xf numFmtId="0" fontId="4" fillId="0" borderId="0" xfId="0" applyFont="1" applyAlignment="1">
      <alignment vertical="center" wrapText="1"/>
    </xf>
    <xf numFmtId="0" fontId="5" fillId="0" borderId="0" xfId="0" applyFont="1" applyFill="1" applyAlignment="1">
      <alignment vertical="center" wrapText="1"/>
    </xf>
    <xf numFmtId="0" fontId="0" fillId="0" borderId="0" xfId="0" applyFont="1" applyAlignment="1">
      <alignment horizontal="centerContinuous" vertical="center" wrapText="1"/>
    </xf>
    <xf numFmtId="177" fontId="0" fillId="0" borderId="2" xfId="9" applyNumberFormat="1" applyFont="1" applyBorder="1" applyAlignment="1">
      <alignment vertical="center"/>
    </xf>
    <xf numFmtId="179" fontId="8" fillId="3" borderId="2" xfId="9" applyNumberFormat="1" applyFont="1" applyFill="1" applyBorder="1" applyAlignment="1">
      <alignment vertical="center"/>
    </xf>
    <xf numFmtId="177" fontId="8" fillId="0" borderId="2" xfId="9" applyNumberFormat="1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2" xfId="0" applyBorder="1">
      <alignment vertical="center"/>
    </xf>
    <xf numFmtId="0" fontId="11" fillId="0" borderId="2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Continuous" vertical="center"/>
    </xf>
    <xf numFmtId="182" fontId="9" fillId="0" borderId="2" xfId="51" applyNumberFormat="1" applyFont="1" applyFill="1" applyBorder="1" applyAlignment="1" applyProtection="1">
      <alignment horizontal="left" vertical="center"/>
      <protection locked="0"/>
    </xf>
    <xf numFmtId="176" fontId="0" fillId="3" borderId="2" xfId="0" applyNumberFormat="1" applyFill="1" applyBorder="1">
      <alignment vertical="center"/>
    </xf>
    <xf numFmtId="181" fontId="0" fillId="0" borderId="2" xfId="0" applyNumberFormat="1" applyBorder="1">
      <alignment vertical="center"/>
    </xf>
    <xf numFmtId="182" fontId="9" fillId="0" borderId="2" xfId="51" applyNumberFormat="1" applyFont="1" applyFill="1" applyBorder="1" applyAlignment="1" applyProtection="1">
      <alignment horizontal="left" vertical="center" indent="1"/>
      <protection locked="0"/>
    </xf>
    <xf numFmtId="176" fontId="0" fillId="0" borderId="2" xfId="0" applyNumberFormat="1" applyBorder="1">
      <alignment vertical="center"/>
    </xf>
    <xf numFmtId="182" fontId="9" fillId="0" borderId="2" xfId="51" applyNumberFormat="1" applyFont="1" applyFill="1" applyBorder="1" applyAlignment="1" applyProtection="1">
      <alignment horizontal="left" vertical="center" wrapText="1" indent="1"/>
      <protection locked="0"/>
    </xf>
    <xf numFmtId="179" fontId="0" fillId="0" borderId="2" xfId="9" applyNumberFormat="1" applyFont="1" applyFill="1" applyBorder="1" applyAlignment="1">
      <alignment vertical="center"/>
    </xf>
    <xf numFmtId="181" fontId="0" fillId="0" borderId="2" xfId="0" applyNumberFormat="1" applyBorder="1" applyAlignment="1">
      <alignment horizontal="right" vertical="center"/>
    </xf>
    <xf numFmtId="182" fontId="9" fillId="0" borderId="2" xfId="51" applyNumberFormat="1" applyFont="1" applyFill="1" applyBorder="1" applyAlignment="1" applyProtection="1">
      <alignment vertical="center" wrapText="1"/>
      <protection locked="0"/>
    </xf>
    <xf numFmtId="176" fontId="13" fillId="0" borderId="2" xfId="0" applyNumberFormat="1" applyFont="1" applyBorder="1">
      <alignment vertical="center"/>
    </xf>
    <xf numFmtId="182" fontId="14" fillId="0" borderId="2" xfId="51" applyNumberFormat="1" applyFont="1" applyFill="1" applyBorder="1" applyAlignment="1" applyProtection="1">
      <alignment horizontal="left" vertical="center" wrapText="1" indent="1"/>
      <protection locked="0"/>
    </xf>
    <xf numFmtId="181" fontId="8" fillId="0" borderId="2" xfId="0" applyNumberFormat="1" applyFont="1" applyBorder="1">
      <alignment vertical="center"/>
    </xf>
    <xf numFmtId="0" fontId="0" fillId="3" borderId="0" xfId="0" applyFill="1">
      <alignment vertical="center"/>
    </xf>
    <xf numFmtId="0" fontId="10" fillId="0" borderId="0" xfId="0" applyFont="1">
      <alignment vertical="center"/>
    </xf>
    <xf numFmtId="0" fontId="1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Continuous" vertical="center"/>
    </xf>
    <xf numFmtId="179" fontId="13" fillId="3" borderId="2" xfId="9" applyNumberFormat="1" applyFont="1" applyFill="1" applyBorder="1" applyAlignment="1">
      <alignment vertical="center"/>
    </xf>
    <xf numFmtId="182" fontId="9" fillId="0" borderId="2" xfId="51" applyNumberFormat="1" applyFont="1" applyFill="1" applyBorder="1" applyAlignment="1" applyProtection="1">
      <alignment horizontal="left" vertical="center" wrapText="1"/>
      <protection locked="0"/>
    </xf>
    <xf numFmtId="0" fontId="9" fillId="0" borderId="2" xfId="51" applyFont="1" applyFill="1" applyBorder="1" applyAlignment="1">
      <alignment horizontal="left" vertical="center"/>
    </xf>
    <xf numFmtId="182" fontId="9" fillId="0" borderId="2" xfId="51" applyNumberFormat="1" applyFont="1" applyFill="1" applyBorder="1" applyAlignment="1" applyProtection="1">
      <alignment vertical="center"/>
      <protection locked="0"/>
    </xf>
    <xf numFmtId="180" fontId="8" fillId="3" borderId="2" xfId="0" applyNumberFormat="1" applyFont="1" applyFill="1" applyBorder="1" applyAlignment="1">
      <alignment vertical="center"/>
    </xf>
    <xf numFmtId="176" fontId="8" fillId="0" borderId="2" xfId="0" applyNumberFormat="1" applyFont="1" applyBorder="1">
      <alignment vertical="center"/>
    </xf>
    <xf numFmtId="0" fontId="0" fillId="0" borderId="6" xfId="0" applyFont="1" applyBorder="1" applyAlignment="1">
      <alignment vertical="center"/>
    </xf>
    <xf numFmtId="0" fontId="0" fillId="0" borderId="2" xfId="0" applyFont="1" applyBorder="1" applyAlignment="1">
      <alignment horizontal="left" vertical="center"/>
    </xf>
    <xf numFmtId="43" fontId="0" fillId="0" borderId="2" xfId="9" applyNumberFormat="1" applyFont="1" applyBorder="1" applyAlignment="1">
      <alignment vertical="center"/>
    </xf>
    <xf numFmtId="0" fontId="0" fillId="0" borderId="2" xfId="51" applyFont="1" applyBorder="1" applyAlignment="1">
      <alignment horizontal="left" vertical="center"/>
    </xf>
    <xf numFmtId="176" fontId="15" fillId="0" borderId="2" xfId="52" applyNumberFormat="1" applyFont="1" applyFill="1" applyBorder="1" applyAlignment="1">
      <alignment horizontal="right" vertical="center"/>
    </xf>
    <xf numFmtId="179" fontId="0" fillId="0" borderId="9" xfId="9" applyNumberFormat="1" applyFont="1" applyBorder="1" applyAlignment="1">
      <alignment vertical="center"/>
    </xf>
    <xf numFmtId="0" fontId="0" fillId="0" borderId="3" xfId="51" applyFont="1" applyBorder="1" applyAlignment="1">
      <alignment horizontal="left" vertical="center"/>
    </xf>
    <xf numFmtId="176" fontId="15" fillId="2" borderId="2" xfId="52" applyNumberFormat="1" applyFont="1" applyFill="1" applyBorder="1" applyAlignment="1">
      <alignment horizontal="right" vertical="center"/>
    </xf>
    <xf numFmtId="0" fontId="0" fillId="0" borderId="3" xfId="51" applyFont="1" applyBorder="1" applyAlignment="1">
      <alignment horizontal="left" vertical="center" wrapText="1"/>
    </xf>
    <xf numFmtId="178" fontId="8" fillId="0" borderId="9" xfId="6" applyFont="1" applyBorder="1" applyAlignment="1">
      <alignment vertical="center"/>
    </xf>
    <xf numFmtId="43" fontId="8" fillId="0" borderId="2" xfId="9" applyNumberFormat="1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left" vertical="center"/>
    </xf>
    <xf numFmtId="179" fontId="0" fillId="0" borderId="2" xfId="0" applyNumberFormat="1" applyBorder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176" fontId="0" fillId="0" borderId="2" xfId="0" applyNumberFormat="1" applyFill="1" applyBorder="1">
      <alignment vertical="center"/>
    </xf>
    <xf numFmtId="178" fontId="13" fillId="0" borderId="2" xfId="6" applyFont="1" applyFill="1" applyBorder="1">
      <alignment vertical="center"/>
    </xf>
    <xf numFmtId="178" fontId="0" fillId="0" borderId="2" xfId="6" applyFont="1" applyBorder="1">
      <alignment vertical="center"/>
    </xf>
    <xf numFmtId="0" fontId="0" fillId="0" borderId="2" xfId="0" applyFont="1" applyBorder="1">
      <alignment vertical="center"/>
    </xf>
    <xf numFmtId="178" fontId="0" fillId="0" borderId="2" xfId="6" applyFont="1" applyFill="1" applyBorder="1">
      <alignment vertical="center"/>
    </xf>
    <xf numFmtId="179" fontId="9" fillId="0" borderId="2" xfId="9" applyNumberFormat="1" applyFont="1" applyBorder="1" applyAlignment="1">
      <alignment vertical="center"/>
    </xf>
    <xf numFmtId="0" fontId="0" fillId="0" borderId="2" xfId="0" applyBorder="1" applyAlignment="1">
      <alignment vertical="center" wrapText="1"/>
    </xf>
    <xf numFmtId="0" fontId="0" fillId="0" borderId="1" xfId="0" applyBorder="1">
      <alignment vertical="center"/>
    </xf>
    <xf numFmtId="179" fontId="0" fillId="0" borderId="10" xfId="9" applyNumberFormat="1" applyFont="1" applyFill="1" applyBorder="1" applyAlignment="1">
      <alignment vertical="center"/>
    </xf>
    <xf numFmtId="179" fontId="0" fillId="0" borderId="1" xfId="9" applyNumberFormat="1" applyFont="1" applyBorder="1" applyAlignment="1">
      <alignment vertical="center"/>
    </xf>
    <xf numFmtId="0" fontId="8" fillId="0" borderId="2" xfId="0" applyFont="1" applyBorder="1">
      <alignment vertical="center"/>
    </xf>
    <xf numFmtId="178" fontId="8" fillId="0" borderId="2" xfId="6" applyFont="1" applyBorder="1">
      <alignment vertical="center"/>
    </xf>
    <xf numFmtId="179" fontId="8" fillId="0" borderId="2" xfId="0" applyNumberFormat="1" applyFont="1" applyBorder="1">
      <alignment vertical="center"/>
    </xf>
    <xf numFmtId="0" fontId="0" fillId="0" borderId="0" xfId="53"/>
    <xf numFmtId="0" fontId="10" fillId="0" borderId="0" xfId="53" applyFont="1" applyFill="1" applyAlignment="1">
      <alignment vertical="center"/>
    </xf>
    <xf numFmtId="0" fontId="4" fillId="0" borderId="0" xfId="53" applyFont="1"/>
    <xf numFmtId="0" fontId="16" fillId="0" borderId="0" xfId="53" applyFont="1" applyAlignment="1">
      <alignment horizontal="center" vertical="center"/>
    </xf>
    <xf numFmtId="0" fontId="4" fillId="0" borderId="0" xfId="53" applyFont="1" applyAlignment="1">
      <alignment horizontal="right" vertical="center"/>
    </xf>
    <xf numFmtId="0" fontId="5" fillId="0" borderId="1" xfId="53" applyFont="1" applyBorder="1" applyAlignment="1">
      <alignment horizontal="center" vertical="center"/>
    </xf>
    <xf numFmtId="0" fontId="5" fillId="0" borderId="7" xfId="53" applyFont="1" applyBorder="1" applyAlignment="1">
      <alignment horizontal="center" vertical="center" wrapText="1"/>
    </xf>
    <xf numFmtId="0" fontId="5" fillId="0" borderId="11" xfId="53" applyFont="1" applyBorder="1" applyAlignment="1">
      <alignment horizontal="center" vertical="center" wrapText="1"/>
    </xf>
    <xf numFmtId="0" fontId="5" fillId="0" borderId="8" xfId="53" applyFont="1" applyBorder="1" applyAlignment="1">
      <alignment horizontal="center" vertical="center" wrapText="1"/>
    </xf>
    <xf numFmtId="0" fontId="5" fillId="0" borderId="7" xfId="53" applyFont="1" applyBorder="1" applyAlignment="1">
      <alignment horizontal="center" vertical="center"/>
    </xf>
    <xf numFmtId="0" fontId="5" fillId="0" borderId="11" xfId="53" applyFont="1" applyBorder="1" applyAlignment="1">
      <alignment horizontal="center" vertical="center"/>
    </xf>
    <xf numFmtId="0" fontId="5" fillId="0" borderId="3" xfId="53" applyFont="1" applyBorder="1" applyAlignment="1">
      <alignment horizontal="center" vertical="center"/>
    </xf>
    <xf numFmtId="0" fontId="5" fillId="0" borderId="2" xfId="53" applyFont="1" applyBorder="1" applyAlignment="1">
      <alignment horizontal="center" vertical="center" wrapText="1"/>
    </xf>
    <xf numFmtId="0" fontId="17" fillId="0" borderId="2" xfId="53" applyFont="1" applyBorder="1" applyAlignment="1">
      <alignment horizontal="left" vertical="center"/>
    </xf>
    <xf numFmtId="179" fontId="17" fillId="0" borderId="2" xfId="56" applyNumberFormat="1" applyFont="1" applyBorder="1" applyAlignment="1">
      <alignment horizontal="center" vertical="center"/>
    </xf>
    <xf numFmtId="0" fontId="17" fillId="0" borderId="2" xfId="53" applyFont="1" applyBorder="1" applyAlignment="1">
      <alignment vertical="center"/>
    </xf>
    <xf numFmtId="0" fontId="18" fillId="0" borderId="2" xfId="53" applyFont="1" applyFill="1" applyBorder="1" applyAlignment="1" applyProtection="1">
      <alignment vertical="center" wrapText="1"/>
      <protection locked="0"/>
    </xf>
    <xf numFmtId="179" fontId="17" fillId="0" borderId="2" xfId="53" applyNumberFormat="1" applyFont="1" applyBorder="1" applyAlignment="1">
      <alignment vertical="center"/>
    </xf>
    <xf numFmtId="0" fontId="19" fillId="0" borderId="0" xfId="53" applyFont="1"/>
    <xf numFmtId="0" fontId="0" fillId="0" borderId="0" xfId="53" applyAlignment="1">
      <alignment horizontal="right"/>
    </xf>
    <xf numFmtId="0" fontId="5" fillId="0" borderId="8" xfId="53" applyFont="1" applyBorder="1" applyAlignment="1">
      <alignment horizontal="center" vertical="center"/>
    </xf>
    <xf numFmtId="0" fontId="5" fillId="0" borderId="2" xfId="53" applyFont="1" applyBorder="1" applyAlignment="1">
      <alignment horizontal="center" vertical="center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预算外收支计划（12月27日）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常规_888" xfId="28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2_2014年财政收入任务分解表" xfId="52"/>
    <cellStyle name="常规 3" xfId="53"/>
    <cellStyle name="常规_888 2" xfId="54"/>
    <cellStyle name="千位分隔 2" xfId="55"/>
    <cellStyle name="千位分隔 2 2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M14"/>
  <sheetViews>
    <sheetView workbookViewId="0">
      <pane xSplit="1" ySplit="5" topLeftCell="B6" activePane="bottomRight" state="frozen"/>
      <selection/>
      <selection pane="topRight"/>
      <selection pane="bottomLeft"/>
      <selection pane="bottomRight" activeCell="L11" sqref="L11"/>
    </sheetView>
  </sheetViews>
  <sheetFormatPr defaultColWidth="9" defaultRowHeight="14.25"/>
  <cols>
    <col min="1" max="1" width="19.375" style="145" customWidth="1"/>
    <col min="2" max="3" width="12.75" style="145" customWidth="1"/>
    <col min="4" max="4" width="10.75" style="145" customWidth="1"/>
    <col min="5" max="5" width="9.875" style="145" customWidth="1"/>
    <col min="6" max="7" width="12.75" style="145" customWidth="1"/>
    <col min="8" max="8" width="10.75" style="145" customWidth="1"/>
    <col min="9" max="9" width="9.5" style="145" customWidth="1"/>
    <col min="10" max="10" width="9" style="145" customWidth="1"/>
    <col min="11" max="11" width="10.375" style="145" customWidth="1"/>
    <col min="12" max="13" width="9.125" style="145" customWidth="1"/>
    <col min="14" max="256" width="9" style="145"/>
    <col min="257" max="257" width="30.5" style="145" customWidth="1"/>
    <col min="258" max="258" width="13.75" style="145" customWidth="1"/>
    <col min="259" max="259" width="13.375" style="145" customWidth="1"/>
    <col min="260" max="260" width="11.75" style="145" customWidth="1"/>
    <col min="261" max="261" width="9.875" style="145" customWidth="1"/>
    <col min="262" max="262" width="18.625" style="145" customWidth="1"/>
    <col min="263" max="512" width="9" style="145"/>
    <col min="513" max="513" width="30.5" style="145" customWidth="1"/>
    <col min="514" max="514" width="13.75" style="145" customWidth="1"/>
    <col min="515" max="515" width="13.375" style="145" customWidth="1"/>
    <col min="516" max="516" width="11.75" style="145" customWidth="1"/>
    <col min="517" max="517" width="9.875" style="145" customWidth="1"/>
    <col min="518" max="518" width="18.625" style="145" customWidth="1"/>
    <col min="519" max="768" width="9" style="145"/>
    <col min="769" max="769" width="30.5" style="145" customWidth="1"/>
    <col min="770" max="770" width="13.75" style="145" customWidth="1"/>
    <col min="771" max="771" width="13.375" style="145" customWidth="1"/>
    <col min="772" max="772" width="11.75" style="145" customWidth="1"/>
    <col min="773" max="773" width="9.875" style="145" customWidth="1"/>
    <col min="774" max="774" width="18.625" style="145" customWidth="1"/>
    <col min="775" max="1024" width="9" style="145"/>
    <col min="1025" max="1025" width="30.5" style="145" customWidth="1"/>
    <col min="1026" max="1026" width="13.75" style="145" customWidth="1"/>
    <col min="1027" max="1027" width="13.375" style="145" customWidth="1"/>
    <col min="1028" max="1028" width="11.75" style="145" customWidth="1"/>
    <col min="1029" max="1029" width="9.875" style="145" customWidth="1"/>
    <col min="1030" max="1030" width="18.625" style="145" customWidth="1"/>
    <col min="1031" max="1280" width="9" style="145"/>
    <col min="1281" max="1281" width="30.5" style="145" customWidth="1"/>
    <col min="1282" max="1282" width="13.75" style="145" customWidth="1"/>
    <col min="1283" max="1283" width="13.375" style="145" customWidth="1"/>
    <col min="1284" max="1284" width="11.75" style="145" customWidth="1"/>
    <col min="1285" max="1285" width="9.875" style="145" customWidth="1"/>
    <col min="1286" max="1286" width="18.625" style="145" customWidth="1"/>
    <col min="1287" max="1536" width="9" style="145"/>
    <col min="1537" max="1537" width="30.5" style="145" customWidth="1"/>
    <col min="1538" max="1538" width="13.75" style="145" customWidth="1"/>
    <col min="1539" max="1539" width="13.375" style="145" customWidth="1"/>
    <col min="1540" max="1540" width="11.75" style="145" customWidth="1"/>
    <col min="1541" max="1541" width="9.875" style="145" customWidth="1"/>
    <col min="1542" max="1542" width="18.625" style="145" customWidth="1"/>
    <col min="1543" max="1792" width="9" style="145"/>
    <col min="1793" max="1793" width="30.5" style="145" customWidth="1"/>
    <col min="1794" max="1794" width="13.75" style="145" customWidth="1"/>
    <col min="1795" max="1795" width="13.375" style="145" customWidth="1"/>
    <col min="1796" max="1796" width="11.75" style="145" customWidth="1"/>
    <col min="1797" max="1797" width="9.875" style="145" customWidth="1"/>
    <col min="1798" max="1798" width="18.625" style="145" customWidth="1"/>
    <col min="1799" max="2048" width="9" style="145"/>
    <col min="2049" max="2049" width="30.5" style="145" customWidth="1"/>
    <col min="2050" max="2050" width="13.75" style="145" customWidth="1"/>
    <col min="2051" max="2051" width="13.375" style="145" customWidth="1"/>
    <col min="2052" max="2052" width="11.75" style="145" customWidth="1"/>
    <col min="2053" max="2053" width="9.875" style="145" customWidth="1"/>
    <col min="2054" max="2054" width="18.625" style="145" customWidth="1"/>
    <col min="2055" max="2304" width="9" style="145"/>
    <col min="2305" max="2305" width="30.5" style="145" customWidth="1"/>
    <col min="2306" max="2306" width="13.75" style="145" customWidth="1"/>
    <col min="2307" max="2307" width="13.375" style="145" customWidth="1"/>
    <col min="2308" max="2308" width="11.75" style="145" customWidth="1"/>
    <col min="2309" max="2309" width="9.875" style="145" customWidth="1"/>
    <col min="2310" max="2310" width="18.625" style="145" customWidth="1"/>
    <col min="2311" max="2560" width="9" style="145"/>
    <col min="2561" max="2561" width="30.5" style="145" customWidth="1"/>
    <col min="2562" max="2562" width="13.75" style="145" customWidth="1"/>
    <col min="2563" max="2563" width="13.375" style="145" customWidth="1"/>
    <col min="2564" max="2564" width="11.75" style="145" customWidth="1"/>
    <col min="2565" max="2565" width="9.875" style="145" customWidth="1"/>
    <col min="2566" max="2566" width="18.625" style="145" customWidth="1"/>
    <col min="2567" max="2816" width="9" style="145"/>
    <col min="2817" max="2817" width="30.5" style="145" customWidth="1"/>
    <col min="2818" max="2818" width="13.75" style="145" customWidth="1"/>
    <col min="2819" max="2819" width="13.375" style="145" customWidth="1"/>
    <col min="2820" max="2820" width="11.75" style="145" customWidth="1"/>
    <col min="2821" max="2821" width="9.875" style="145" customWidth="1"/>
    <col min="2822" max="2822" width="18.625" style="145" customWidth="1"/>
    <col min="2823" max="3072" width="9" style="145"/>
    <col min="3073" max="3073" width="30.5" style="145" customWidth="1"/>
    <col min="3074" max="3074" width="13.75" style="145" customWidth="1"/>
    <col min="3075" max="3075" width="13.375" style="145" customWidth="1"/>
    <col min="3076" max="3076" width="11.75" style="145" customWidth="1"/>
    <col min="3077" max="3077" width="9.875" style="145" customWidth="1"/>
    <col min="3078" max="3078" width="18.625" style="145" customWidth="1"/>
    <col min="3079" max="3328" width="9" style="145"/>
    <col min="3329" max="3329" width="30.5" style="145" customWidth="1"/>
    <col min="3330" max="3330" width="13.75" style="145" customWidth="1"/>
    <col min="3331" max="3331" width="13.375" style="145" customWidth="1"/>
    <col min="3332" max="3332" width="11.75" style="145" customWidth="1"/>
    <col min="3333" max="3333" width="9.875" style="145" customWidth="1"/>
    <col min="3334" max="3334" width="18.625" style="145" customWidth="1"/>
    <col min="3335" max="3584" width="9" style="145"/>
    <col min="3585" max="3585" width="30.5" style="145" customWidth="1"/>
    <col min="3586" max="3586" width="13.75" style="145" customWidth="1"/>
    <col min="3587" max="3587" width="13.375" style="145" customWidth="1"/>
    <col min="3588" max="3588" width="11.75" style="145" customWidth="1"/>
    <col min="3589" max="3589" width="9.875" style="145" customWidth="1"/>
    <col min="3590" max="3590" width="18.625" style="145" customWidth="1"/>
    <col min="3591" max="3840" width="9" style="145"/>
    <col min="3841" max="3841" width="30.5" style="145" customWidth="1"/>
    <col min="3842" max="3842" width="13.75" style="145" customWidth="1"/>
    <col min="3843" max="3843" width="13.375" style="145" customWidth="1"/>
    <col min="3844" max="3844" width="11.75" style="145" customWidth="1"/>
    <col min="3845" max="3845" width="9.875" style="145" customWidth="1"/>
    <col min="3846" max="3846" width="18.625" style="145" customWidth="1"/>
    <col min="3847" max="4096" width="9" style="145"/>
    <col min="4097" max="4097" width="30.5" style="145" customWidth="1"/>
    <col min="4098" max="4098" width="13.75" style="145" customWidth="1"/>
    <col min="4099" max="4099" width="13.375" style="145" customWidth="1"/>
    <col min="4100" max="4100" width="11.75" style="145" customWidth="1"/>
    <col min="4101" max="4101" width="9.875" style="145" customWidth="1"/>
    <col min="4102" max="4102" width="18.625" style="145" customWidth="1"/>
    <col min="4103" max="4352" width="9" style="145"/>
    <col min="4353" max="4353" width="30.5" style="145" customWidth="1"/>
    <col min="4354" max="4354" width="13.75" style="145" customWidth="1"/>
    <col min="4355" max="4355" width="13.375" style="145" customWidth="1"/>
    <col min="4356" max="4356" width="11.75" style="145" customWidth="1"/>
    <col min="4357" max="4357" width="9.875" style="145" customWidth="1"/>
    <col min="4358" max="4358" width="18.625" style="145" customWidth="1"/>
    <col min="4359" max="4608" width="9" style="145"/>
    <col min="4609" max="4609" width="30.5" style="145" customWidth="1"/>
    <col min="4610" max="4610" width="13.75" style="145" customWidth="1"/>
    <col min="4611" max="4611" width="13.375" style="145" customWidth="1"/>
    <col min="4612" max="4612" width="11.75" style="145" customWidth="1"/>
    <col min="4613" max="4613" width="9.875" style="145" customWidth="1"/>
    <col min="4614" max="4614" width="18.625" style="145" customWidth="1"/>
    <col min="4615" max="4864" width="9" style="145"/>
    <col min="4865" max="4865" width="30.5" style="145" customWidth="1"/>
    <col min="4866" max="4866" width="13.75" style="145" customWidth="1"/>
    <col min="4867" max="4867" width="13.375" style="145" customWidth="1"/>
    <col min="4868" max="4868" width="11.75" style="145" customWidth="1"/>
    <col min="4869" max="4869" width="9.875" style="145" customWidth="1"/>
    <col min="4870" max="4870" width="18.625" style="145" customWidth="1"/>
    <col min="4871" max="5120" width="9" style="145"/>
    <col min="5121" max="5121" width="30.5" style="145" customWidth="1"/>
    <col min="5122" max="5122" width="13.75" style="145" customWidth="1"/>
    <col min="5123" max="5123" width="13.375" style="145" customWidth="1"/>
    <col min="5124" max="5124" width="11.75" style="145" customWidth="1"/>
    <col min="5125" max="5125" width="9.875" style="145" customWidth="1"/>
    <col min="5126" max="5126" width="18.625" style="145" customWidth="1"/>
    <col min="5127" max="5376" width="9" style="145"/>
    <col min="5377" max="5377" width="30.5" style="145" customWidth="1"/>
    <col min="5378" max="5378" width="13.75" style="145" customWidth="1"/>
    <col min="5379" max="5379" width="13.375" style="145" customWidth="1"/>
    <col min="5380" max="5380" width="11.75" style="145" customWidth="1"/>
    <col min="5381" max="5381" width="9.875" style="145" customWidth="1"/>
    <col min="5382" max="5382" width="18.625" style="145" customWidth="1"/>
    <col min="5383" max="5632" width="9" style="145"/>
    <col min="5633" max="5633" width="30.5" style="145" customWidth="1"/>
    <col min="5634" max="5634" width="13.75" style="145" customWidth="1"/>
    <col min="5635" max="5635" width="13.375" style="145" customWidth="1"/>
    <col min="5636" max="5636" width="11.75" style="145" customWidth="1"/>
    <col min="5637" max="5637" width="9.875" style="145" customWidth="1"/>
    <col min="5638" max="5638" width="18.625" style="145" customWidth="1"/>
    <col min="5639" max="5888" width="9" style="145"/>
    <col min="5889" max="5889" width="30.5" style="145" customWidth="1"/>
    <col min="5890" max="5890" width="13.75" style="145" customWidth="1"/>
    <col min="5891" max="5891" width="13.375" style="145" customWidth="1"/>
    <col min="5892" max="5892" width="11.75" style="145" customWidth="1"/>
    <col min="5893" max="5893" width="9.875" style="145" customWidth="1"/>
    <col min="5894" max="5894" width="18.625" style="145" customWidth="1"/>
    <col min="5895" max="6144" width="9" style="145"/>
    <col min="6145" max="6145" width="30.5" style="145" customWidth="1"/>
    <col min="6146" max="6146" width="13.75" style="145" customWidth="1"/>
    <col min="6147" max="6147" width="13.375" style="145" customWidth="1"/>
    <col min="6148" max="6148" width="11.75" style="145" customWidth="1"/>
    <col min="6149" max="6149" width="9.875" style="145" customWidth="1"/>
    <col min="6150" max="6150" width="18.625" style="145" customWidth="1"/>
    <col min="6151" max="6400" width="9" style="145"/>
    <col min="6401" max="6401" width="30.5" style="145" customWidth="1"/>
    <col min="6402" max="6402" width="13.75" style="145" customWidth="1"/>
    <col min="6403" max="6403" width="13.375" style="145" customWidth="1"/>
    <col min="6404" max="6404" width="11.75" style="145" customWidth="1"/>
    <col min="6405" max="6405" width="9.875" style="145" customWidth="1"/>
    <col min="6406" max="6406" width="18.625" style="145" customWidth="1"/>
    <col min="6407" max="6656" width="9" style="145"/>
    <col min="6657" max="6657" width="30.5" style="145" customWidth="1"/>
    <col min="6658" max="6658" width="13.75" style="145" customWidth="1"/>
    <col min="6659" max="6659" width="13.375" style="145" customWidth="1"/>
    <col min="6660" max="6660" width="11.75" style="145" customWidth="1"/>
    <col min="6661" max="6661" width="9.875" style="145" customWidth="1"/>
    <col min="6662" max="6662" width="18.625" style="145" customWidth="1"/>
    <col min="6663" max="6912" width="9" style="145"/>
    <col min="6913" max="6913" width="30.5" style="145" customWidth="1"/>
    <col min="6914" max="6914" width="13.75" style="145" customWidth="1"/>
    <col min="6915" max="6915" width="13.375" style="145" customWidth="1"/>
    <col min="6916" max="6916" width="11.75" style="145" customWidth="1"/>
    <col min="6917" max="6917" width="9.875" style="145" customWidth="1"/>
    <col min="6918" max="6918" width="18.625" style="145" customWidth="1"/>
    <col min="6919" max="7168" width="9" style="145"/>
    <col min="7169" max="7169" width="30.5" style="145" customWidth="1"/>
    <col min="7170" max="7170" width="13.75" style="145" customWidth="1"/>
    <col min="7171" max="7171" width="13.375" style="145" customWidth="1"/>
    <col min="7172" max="7172" width="11.75" style="145" customWidth="1"/>
    <col min="7173" max="7173" width="9.875" style="145" customWidth="1"/>
    <col min="7174" max="7174" width="18.625" style="145" customWidth="1"/>
    <col min="7175" max="7424" width="9" style="145"/>
    <col min="7425" max="7425" width="30.5" style="145" customWidth="1"/>
    <col min="7426" max="7426" width="13.75" style="145" customWidth="1"/>
    <col min="7427" max="7427" width="13.375" style="145" customWidth="1"/>
    <col min="7428" max="7428" width="11.75" style="145" customWidth="1"/>
    <col min="7429" max="7429" width="9.875" style="145" customWidth="1"/>
    <col min="7430" max="7430" width="18.625" style="145" customWidth="1"/>
    <col min="7431" max="7680" width="9" style="145"/>
    <col min="7681" max="7681" width="30.5" style="145" customWidth="1"/>
    <col min="7682" max="7682" width="13.75" style="145" customWidth="1"/>
    <col min="7683" max="7683" width="13.375" style="145" customWidth="1"/>
    <col min="7684" max="7684" width="11.75" style="145" customWidth="1"/>
    <col min="7685" max="7685" width="9.875" style="145" customWidth="1"/>
    <col min="7686" max="7686" width="18.625" style="145" customWidth="1"/>
    <col min="7687" max="7936" width="9" style="145"/>
    <col min="7937" max="7937" width="30.5" style="145" customWidth="1"/>
    <col min="7938" max="7938" width="13.75" style="145" customWidth="1"/>
    <col min="7939" max="7939" width="13.375" style="145" customWidth="1"/>
    <col min="7940" max="7940" width="11.75" style="145" customWidth="1"/>
    <col min="7941" max="7941" width="9.875" style="145" customWidth="1"/>
    <col min="7942" max="7942" width="18.625" style="145" customWidth="1"/>
    <col min="7943" max="8192" width="9" style="145"/>
    <col min="8193" max="8193" width="30.5" style="145" customWidth="1"/>
    <col min="8194" max="8194" width="13.75" style="145" customWidth="1"/>
    <col min="8195" max="8195" width="13.375" style="145" customWidth="1"/>
    <col min="8196" max="8196" width="11.75" style="145" customWidth="1"/>
    <col min="8197" max="8197" width="9.875" style="145" customWidth="1"/>
    <col min="8198" max="8198" width="18.625" style="145" customWidth="1"/>
    <col min="8199" max="8448" width="9" style="145"/>
    <col min="8449" max="8449" width="30.5" style="145" customWidth="1"/>
    <col min="8450" max="8450" width="13.75" style="145" customWidth="1"/>
    <col min="8451" max="8451" width="13.375" style="145" customWidth="1"/>
    <col min="8452" max="8452" width="11.75" style="145" customWidth="1"/>
    <col min="8453" max="8453" width="9.875" style="145" customWidth="1"/>
    <col min="8454" max="8454" width="18.625" style="145" customWidth="1"/>
    <col min="8455" max="8704" width="9" style="145"/>
    <col min="8705" max="8705" width="30.5" style="145" customWidth="1"/>
    <col min="8706" max="8706" width="13.75" style="145" customWidth="1"/>
    <col min="8707" max="8707" width="13.375" style="145" customWidth="1"/>
    <col min="8708" max="8708" width="11.75" style="145" customWidth="1"/>
    <col min="8709" max="8709" width="9.875" style="145" customWidth="1"/>
    <col min="8710" max="8710" width="18.625" style="145" customWidth="1"/>
    <col min="8711" max="8960" width="9" style="145"/>
    <col min="8961" max="8961" width="30.5" style="145" customWidth="1"/>
    <col min="8962" max="8962" width="13.75" style="145" customWidth="1"/>
    <col min="8963" max="8963" width="13.375" style="145" customWidth="1"/>
    <col min="8964" max="8964" width="11.75" style="145" customWidth="1"/>
    <col min="8965" max="8965" width="9.875" style="145" customWidth="1"/>
    <col min="8966" max="8966" width="18.625" style="145" customWidth="1"/>
    <col min="8967" max="9216" width="9" style="145"/>
    <col min="9217" max="9217" width="30.5" style="145" customWidth="1"/>
    <col min="9218" max="9218" width="13.75" style="145" customWidth="1"/>
    <col min="9219" max="9219" width="13.375" style="145" customWidth="1"/>
    <col min="9220" max="9220" width="11.75" style="145" customWidth="1"/>
    <col min="9221" max="9221" width="9.875" style="145" customWidth="1"/>
    <col min="9222" max="9222" width="18.625" style="145" customWidth="1"/>
    <col min="9223" max="9472" width="9" style="145"/>
    <col min="9473" max="9473" width="30.5" style="145" customWidth="1"/>
    <col min="9474" max="9474" width="13.75" style="145" customWidth="1"/>
    <col min="9475" max="9475" width="13.375" style="145" customWidth="1"/>
    <col min="9476" max="9476" width="11.75" style="145" customWidth="1"/>
    <col min="9477" max="9477" width="9.875" style="145" customWidth="1"/>
    <col min="9478" max="9478" width="18.625" style="145" customWidth="1"/>
    <col min="9479" max="9728" width="9" style="145"/>
    <col min="9729" max="9729" width="30.5" style="145" customWidth="1"/>
    <col min="9730" max="9730" width="13.75" style="145" customWidth="1"/>
    <col min="9731" max="9731" width="13.375" style="145" customWidth="1"/>
    <col min="9732" max="9732" width="11.75" style="145" customWidth="1"/>
    <col min="9733" max="9733" width="9.875" style="145" customWidth="1"/>
    <col min="9734" max="9734" width="18.625" style="145" customWidth="1"/>
    <col min="9735" max="9984" width="9" style="145"/>
    <col min="9985" max="9985" width="30.5" style="145" customWidth="1"/>
    <col min="9986" max="9986" width="13.75" style="145" customWidth="1"/>
    <col min="9987" max="9987" width="13.375" style="145" customWidth="1"/>
    <col min="9988" max="9988" width="11.75" style="145" customWidth="1"/>
    <col min="9989" max="9989" width="9.875" style="145" customWidth="1"/>
    <col min="9990" max="9990" width="18.625" style="145" customWidth="1"/>
    <col min="9991" max="10240" width="9" style="145"/>
    <col min="10241" max="10241" width="30.5" style="145" customWidth="1"/>
    <col min="10242" max="10242" width="13.75" style="145" customWidth="1"/>
    <col min="10243" max="10243" width="13.375" style="145" customWidth="1"/>
    <col min="10244" max="10244" width="11.75" style="145" customWidth="1"/>
    <col min="10245" max="10245" width="9.875" style="145" customWidth="1"/>
    <col min="10246" max="10246" width="18.625" style="145" customWidth="1"/>
    <col min="10247" max="10496" width="9" style="145"/>
    <col min="10497" max="10497" width="30.5" style="145" customWidth="1"/>
    <col min="10498" max="10498" width="13.75" style="145" customWidth="1"/>
    <col min="10499" max="10499" width="13.375" style="145" customWidth="1"/>
    <col min="10500" max="10500" width="11.75" style="145" customWidth="1"/>
    <col min="10501" max="10501" width="9.875" style="145" customWidth="1"/>
    <col min="10502" max="10502" width="18.625" style="145" customWidth="1"/>
    <col min="10503" max="10752" width="9" style="145"/>
    <col min="10753" max="10753" width="30.5" style="145" customWidth="1"/>
    <col min="10754" max="10754" width="13.75" style="145" customWidth="1"/>
    <col min="10755" max="10755" width="13.375" style="145" customWidth="1"/>
    <col min="10756" max="10756" width="11.75" style="145" customWidth="1"/>
    <col min="10757" max="10757" width="9.875" style="145" customWidth="1"/>
    <col min="10758" max="10758" width="18.625" style="145" customWidth="1"/>
    <col min="10759" max="11008" width="9" style="145"/>
    <col min="11009" max="11009" width="30.5" style="145" customWidth="1"/>
    <col min="11010" max="11010" width="13.75" style="145" customWidth="1"/>
    <col min="11011" max="11011" width="13.375" style="145" customWidth="1"/>
    <col min="11012" max="11012" width="11.75" style="145" customWidth="1"/>
    <col min="11013" max="11013" width="9.875" style="145" customWidth="1"/>
    <col min="11014" max="11014" width="18.625" style="145" customWidth="1"/>
    <col min="11015" max="11264" width="9" style="145"/>
    <col min="11265" max="11265" width="30.5" style="145" customWidth="1"/>
    <col min="11266" max="11266" width="13.75" style="145" customWidth="1"/>
    <col min="11267" max="11267" width="13.375" style="145" customWidth="1"/>
    <col min="11268" max="11268" width="11.75" style="145" customWidth="1"/>
    <col min="11269" max="11269" width="9.875" style="145" customWidth="1"/>
    <col min="11270" max="11270" width="18.625" style="145" customWidth="1"/>
    <col min="11271" max="11520" width="9" style="145"/>
    <col min="11521" max="11521" width="30.5" style="145" customWidth="1"/>
    <col min="11522" max="11522" width="13.75" style="145" customWidth="1"/>
    <col min="11523" max="11523" width="13.375" style="145" customWidth="1"/>
    <col min="11524" max="11524" width="11.75" style="145" customWidth="1"/>
    <col min="11525" max="11525" width="9.875" style="145" customWidth="1"/>
    <col min="11526" max="11526" width="18.625" style="145" customWidth="1"/>
    <col min="11527" max="11776" width="9" style="145"/>
    <col min="11777" max="11777" width="30.5" style="145" customWidth="1"/>
    <col min="11778" max="11778" width="13.75" style="145" customWidth="1"/>
    <col min="11779" max="11779" width="13.375" style="145" customWidth="1"/>
    <col min="11780" max="11780" width="11.75" style="145" customWidth="1"/>
    <col min="11781" max="11781" width="9.875" style="145" customWidth="1"/>
    <col min="11782" max="11782" width="18.625" style="145" customWidth="1"/>
    <col min="11783" max="12032" width="9" style="145"/>
    <col min="12033" max="12033" width="30.5" style="145" customWidth="1"/>
    <col min="12034" max="12034" width="13.75" style="145" customWidth="1"/>
    <col min="12035" max="12035" width="13.375" style="145" customWidth="1"/>
    <col min="12036" max="12036" width="11.75" style="145" customWidth="1"/>
    <col min="12037" max="12037" width="9.875" style="145" customWidth="1"/>
    <col min="12038" max="12038" width="18.625" style="145" customWidth="1"/>
    <col min="12039" max="12288" width="9" style="145"/>
    <col min="12289" max="12289" width="30.5" style="145" customWidth="1"/>
    <col min="12290" max="12290" width="13.75" style="145" customWidth="1"/>
    <col min="12291" max="12291" width="13.375" style="145" customWidth="1"/>
    <col min="12292" max="12292" width="11.75" style="145" customWidth="1"/>
    <col min="12293" max="12293" width="9.875" style="145" customWidth="1"/>
    <col min="12294" max="12294" width="18.625" style="145" customWidth="1"/>
    <col min="12295" max="12544" width="9" style="145"/>
    <col min="12545" max="12545" width="30.5" style="145" customWidth="1"/>
    <col min="12546" max="12546" width="13.75" style="145" customWidth="1"/>
    <col min="12547" max="12547" width="13.375" style="145" customWidth="1"/>
    <col min="12548" max="12548" width="11.75" style="145" customWidth="1"/>
    <col min="12549" max="12549" width="9.875" style="145" customWidth="1"/>
    <col min="12550" max="12550" width="18.625" style="145" customWidth="1"/>
    <col min="12551" max="12800" width="9" style="145"/>
    <col min="12801" max="12801" width="30.5" style="145" customWidth="1"/>
    <col min="12802" max="12802" width="13.75" style="145" customWidth="1"/>
    <col min="12803" max="12803" width="13.375" style="145" customWidth="1"/>
    <col min="12804" max="12804" width="11.75" style="145" customWidth="1"/>
    <col min="12805" max="12805" width="9.875" style="145" customWidth="1"/>
    <col min="12806" max="12806" width="18.625" style="145" customWidth="1"/>
    <col min="12807" max="13056" width="9" style="145"/>
    <col min="13057" max="13057" width="30.5" style="145" customWidth="1"/>
    <col min="13058" max="13058" width="13.75" style="145" customWidth="1"/>
    <col min="13059" max="13059" width="13.375" style="145" customWidth="1"/>
    <col min="13060" max="13060" width="11.75" style="145" customWidth="1"/>
    <col min="13061" max="13061" width="9.875" style="145" customWidth="1"/>
    <col min="13062" max="13062" width="18.625" style="145" customWidth="1"/>
    <col min="13063" max="13312" width="9" style="145"/>
    <col min="13313" max="13313" width="30.5" style="145" customWidth="1"/>
    <col min="13314" max="13314" width="13.75" style="145" customWidth="1"/>
    <col min="13315" max="13315" width="13.375" style="145" customWidth="1"/>
    <col min="13316" max="13316" width="11.75" style="145" customWidth="1"/>
    <col min="13317" max="13317" width="9.875" style="145" customWidth="1"/>
    <col min="13318" max="13318" width="18.625" style="145" customWidth="1"/>
    <col min="13319" max="13568" width="9" style="145"/>
    <col min="13569" max="13569" width="30.5" style="145" customWidth="1"/>
    <col min="13570" max="13570" width="13.75" style="145" customWidth="1"/>
    <col min="13571" max="13571" width="13.375" style="145" customWidth="1"/>
    <col min="13572" max="13572" width="11.75" style="145" customWidth="1"/>
    <col min="13573" max="13573" width="9.875" style="145" customWidth="1"/>
    <col min="13574" max="13574" width="18.625" style="145" customWidth="1"/>
    <col min="13575" max="13824" width="9" style="145"/>
    <col min="13825" max="13825" width="30.5" style="145" customWidth="1"/>
    <col min="13826" max="13826" width="13.75" style="145" customWidth="1"/>
    <col min="13827" max="13827" width="13.375" style="145" customWidth="1"/>
    <col min="13828" max="13828" width="11.75" style="145" customWidth="1"/>
    <col min="13829" max="13829" width="9.875" style="145" customWidth="1"/>
    <col min="13830" max="13830" width="18.625" style="145" customWidth="1"/>
    <col min="13831" max="14080" width="9" style="145"/>
    <col min="14081" max="14081" width="30.5" style="145" customWidth="1"/>
    <col min="14082" max="14082" width="13.75" style="145" customWidth="1"/>
    <col min="14083" max="14083" width="13.375" style="145" customWidth="1"/>
    <col min="14084" max="14084" width="11.75" style="145" customWidth="1"/>
    <col min="14085" max="14085" width="9.875" style="145" customWidth="1"/>
    <col min="14086" max="14086" width="18.625" style="145" customWidth="1"/>
    <col min="14087" max="14336" width="9" style="145"/>
    <col min="14337" max="14337" width="30.5" style="145" customWidth="1"/>
    <col min="14338" max="14338" width="13.75" style="145" customWidth="1"/>
    <col min="14339" max="14339" width="13.375" style="145" customWidth="1"/>
    <col min="14340" max="14340" width="11.75" style="145" customWidth="1"/>
    <col min="14341" max="14341" width="9.875" style="145" customWidth="1"/>
    <col min="14342" max="14342" width="18.625" style="145" customWidth="1"/>
    <col min="14343" max="14592" width="9" style="145"/>
    <col min="14593" max="14593" width="30.5" style="145" customWidth="1"/>
    <col min="14594" max="14594" width="13.75" style="145" customWidth="1"/>
    <col min="14595" max="14595" width="13.375" style="145" customWidth="1"/>
    <col min="14596" max="14596" width="11.75" style="145" customWidth="1"/>
    <col min="14597" max="14597" width="9.875" style="145" customWidth="1"/>
    <col min="14598" max="14598" width="18.625" style="145" customWidth="1"/>
    <col min="14599" max="14848" width="9" style="145"/>
    <col min="14849" max="14849" width="30.5" style="145" customWidth="1"/>
    <col min="14850" max="14850" width="13.75" style="145" customWidth="1"/>
    <col min="14851" max="14851" width="13.375" style="145" customWidth="1"/>
    <col min="14852" max="14852" width="11.75" style="145" customWidth="1"/>
    <col min="14853" max="14853" width="9.875" style="145" customWidth="1"/>
    <col min="14854" max="14854" width="18.625" style="145" customWidth="1"/>
    <col min="14855" max="15104" width="9" style="145"/>
    <col min="15105" max="15105" width="30.5" style="145" customWidth="1"/>
    <col min="15106" max="15106" width="13.75" style="145" customWidth="1"/>
    <col min="15107" max="15107" width="13.375" style="145" customWidth="1"/>
    <col min="15108" max="15108" width="11.75" style="145" customWidth="1"/>
    <col min="15109" max="15109" width="9.875" style="145" customWidth="1"/>
    <col min="15110" max="15110" width="18.625" style="145" customWidth="1"/>
    <col min="15111" max="15360" width="9" style="145"/>
    <col min="15361" max="15361" width="30.5" style="145" customWidth="1"/>
    <col min="15362" max="15362" width="13.75" style="145" customWidth="1"/>
    <col min="15363" max="15363" width="13.375" style="145" customWidth="1"/>
    <col min="15364" max="15364" width="11.75" style="145" customWidth="1"/>
    <col min="15365" max="15365" width="9.875" style="145" customWidth="1"/>
    <col min="15366" max="15366" width="18.625" style="145" customWidth="1"/>
    <col min="15367" max="15616" width="9" style="145"/>
    <col min="15617" max="15617" width="30.5" style="145" customWidth="1"/>
    <col min="15618" max="15618" width="13.75" style="145" customWidth="1"/>
    <col min="15619" max="15619" width="13.375" style="145" customWidth="1"/>
    <col min="15620" max="15620" width="11.75" style="145" customWidth="1"/>
    <col min="15621" max="15621" width="9.875" style="145" customWidth="1"/>
    <col min="15622" max="15622" width="18.625" style="145" customWidth="1"/>
    <col min="15623" max="15872" width="9" style="145"/>
    <col min="15873" max="15873" width="30.5" style="145" customWidth="1"/>
    <col min="15874" max="15874" width="13.75" style="145" customWidth="1"/>
    <col min="15875" max="15875" width="13.375" style="145" customWidth="1"/>
    <col min="15876" max="15876" width="11.75" style="145" customWidth="1"/>
    <col min="15877" max="15877" width="9.875" style="145" customWidth="1"/>
    <col min="15878" max="15878" width="18.625" style="145" customWidth="1"/>
    <col min="15879" max="16128" width="9" style="145"/>
    <col min="16129" max="16129" width="30.5" style="145" customWidth="1"/>
    <col min="16130" max="16130" width="13.75" style="145" customWidth="1"/>
    <col min="16131" max="16131" width="13.375" style="145" customWidth="1"/>
    <col min="16132" max="16132" width="11.75" style="145" customWidth="1"/>
    <col min="16133" max="16133" width="9.875" style="145" customWidth="1"/>
    <col min="16134" max="16134" width="18.625" style="145" customWidth="1"/>
    <col min="16135" max="16384" width="9" style="145"/>
  </cols>
  <sheetData>
    <row r="1" ht="15.75" spans="1:5">
      <c r="A1" s="146" t="s">
        <v>0</v>
      </c>
      <c r="B1" s="147"/>
      <c r="C1" s="147"/>
      <c r="D1" s="147"/>
      <c r="E1" s="147"/>
    </row>
    <row r="2" ht="22.5" spans="1:13">
      <c r="A2" s="148" t="s">
        <v>1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</row>
    <row r="3" ht="15.75" spans="1:13">
      <c r="A3" s="147"/>
      <c r="B3" s="147"/>
      <c r="C3" s="147"/>
      <c r="D3" s="147"/>
      <c r="E3" s="149"/>
      <c r="M3" s="164" t="s">
        <v>2</v>
      </c>
    </row>
    <row r="4" ht="32.25" customHeight="1" spans="1:13">
      <c r="A4" s="150" t="s">
        <v>3</v>
      </c>
      <c r="B4" s="151" t="s">
        <v>4</v>
      </c>
      <c r="C4" s="152"/>
      <c r="D4" s="152"/>
      <c r="E4" s="153"/>
      <c r="F4" s="154" t="s">
        <v>5</v>
      </c>
      <c r="G4" s="155"/>
      <c r="H4" s="155"/>
      <c r="I4" s="165"/>
      <c r="J4" s="166" t="s">
        <v>6</v>
      </c>
      <c r="K4" s="166"/>
      <c r="L4" s="166"/>
      <c r="M4" s="166"/>
    </row>
    <row r="5" ht="60.75" customHeight="1" spans="1:13">
      <c r="A5" s="156"/>
      <c r="B5" s="157" t="s">
        <v>7</v>
      </c>
      <c r="C5" s="157" t="s">
        <v>8</v>
      </c>
      <c r="D5" s="157" t="s">
        <v>9</v>
      </c>
      <c r="E5" s="157" t="s">
        <v>10</v>
      </c>
      <c r="F5" s="157" t="s">
        <v>7</v>
      </c>
      <c r="G5" s="157" t="s">
        <v>8</v>
      </c>
      <c r="H5" s="157" t="s">
        <v>9</v>
      </c>
      <c r="I5" s="157" t="s">
        <v>10</v>
      </c>
      <c r="J5" s="157" t="s">
        <v>7</v>
      </c>
      <c r="K5" s="157" t="s">
        <v>8</v>
      </c>
      <c r="L5" s="157" t="s">
        <v>9</v>
      </c>
      <c r="M5" s="157" t="s">
        <v>10</v>
      </c>
    </row>
    <row r="6" ht="52.5" customHeight="1" spans="1:13">
      <c r="A6" s="158" t="s">
        <v>11</v>
      </c>
      <c r="B6" s="159">
        <v>1435598</v>
      </c>
      <c r="C6" s="159">
        <v>1021752</v>
      </c>
      <c r="D6" s="159">
        <v>335097</v>
      </c>
      <c r="E6" s="159">
        <v>78749</v>
      </c>
      <c r="F6" s="159">
        <f>SUM(G6:I6)</f>
        <v>1438702</v>
      </c>
      <c r="G6" s="159">
        <v>1024856</v>
      </c>
      <c r="H6" s="159">
        <v>335097</v>
      </c>
      <c r="I6" s="159">
        <v>78749</v>
      </c>
      <c r="J6" s="162">
        <f>SUM(K6:M6)</f>
        <v>3104</v>
      </c>
      <c r="K6" s="162">
        <f>G6-C6</f>
        <v>3104</v>
      </c>
      <c r="L6" s="162"/>
      <c r="M6" s="162"/>
    </row>
    <row r="7" ht="52.5" customHeight="1" spans="1:13">
      <c r="A7" s="160" t="s">
        <v>12</v>
      </c>
      <c r="B7" s="159">
        <v>1026908</v>
      </c>
      <c r="C7" s="159">
        <v>750571</v>
      </c>
      <c r="D7" s="159">
        <v>205841</v>
      </c>
      <c r="E7" s="159">
        <v>70496</v>
      </c>
      <c r="F7" s="159">
        <v>1026908</v>
      </c>
      <c r="G7" s="159">
        <v>750571</v>
      </c>
      <c r="H7" s="159">
        <v>205841</v>
      </c>
      <c r="I7" s="159">
        <v>70496</v>
      </c>
      <c r="J7" s="162"/>
      <c r="K7" s="162"/>
      <c r="L7" s="162"/>
      <c r="M7" s="162"/>
    </row>
    <row r="8" ht="52.5" customHeight="1" spans="1:13">
      <c r="A8" s="160" t="s">
        <v>13</v>
      </c>
      <c r="B8" s="159">
        <f t="shared" ref="B8:B10" si="0">SUM(C8:E8)</f>
        <v>408690</v>
      </c>
      <c r="C8" s="159">
        <f>C6-C7</f>
        <v>271181</v>
      </c>
      <c r="D8" s="159">
        <f>D6-D7</f>
        <v>129256</v>
      </c>
      <c r="E8" s="159">
        <f>E6-E7</f>
        <v>8253</v>
      </c>
      <c r="F8" s="159">
        <f t="shared" ref="F8:F10" si="1">SUM(G8:I8)</f>
        <v>411794</v>
      </c>
      <c r="G8" s="159">
        <f>G6-G7</f>
        <v>274285</v>
      </c>
      <c r="H8" s="159">
        <f>H6-H7</f>
        <v>129256</v>
      </c>
      <c r="I8" s="159">
        <f>I6-I7</f>
        <v>8253</v>
      </c>
      <c r="J8" s="162">
        <f t="shared" ref="J7:J10" si="2">SUM(K8:M8)</f>
        <v>3104</v>
      </c>
      <c r="K8" s="162">
        <f t="shared" ref="K7:M10" si="3">G8-C8</f>
        <v>3104</v>
      </c>
      <c r="L8" s="162"/>
      <c r="M8" s="162"/>
    </row>
    <row r="9" ht="52.5" customHeight="1" spans="1:13">
      <c r="A9" s="161" t="s">
        <v>14</v>
      </c>
      <c r="B9" s="159">
        <f t="shared" si="0"/>
        <v>329885</v>
      </c>
      <c r="C9" s="162">
        <f>206080+900</f>
        <v>206980</v>
      </c>
      <c r="D9" s="162">
        <f>116033+42</f>
        <v>116075</v>
      </c>
      <c r="E9" s="162">
        <v>6830</v>
      </c>
      <c r="F9" s="159">
        <f t="shared" si="1"/>
        <v>329885</v>
      </c>
      <c r="G9" s="162">
        <f>206080+900</f>
        <v>206980</v>
      </c>
      <c r="H9" s="162">
        <f>116033+42</f>
        <v>116075</v>
      </c>
      <c r="I9" s="162">
        <v>6830</v>
      </c>
      <c r="J9" s="162"/>
      <c r="K9" s="162"/>
      <c r="L9" s="162"/>
      <c r="M9" s="162"/>
    </row>
    <row r="10" ht="52.5" customHeight="1" spans="1:13">
      <c r="A10" s="161" t="s">
        <v>15</v>
      </c>
      <c r="B10" s="159">
        <f t="shared" si="0"/>
        <v>78805</v>
      </c>
      <c r="C10" s="162">
        <f>C8-C9</f>
        <v>64201</v>
      </c>
      <c r="D10" s="162">
        <f>13223-42</f>
        <v>13181</v>
      </c>
      <c r="E10" s="162">
        <f>E8-E9</f>
        <v>1423</v>
      </c>
      <c r="F10" s="159">
        <f t="shared" si="1"/>
        <v>81909</v>
      </c>
      <c r="G10" s="162">
        <f>G8-G9</f>
        <v>67305</v>
      </c>
      <c r="H10" s="162">
        <f>13223-42</f>
        <v>13181</v>
      </c>
      <c r="I10" s="162">
        <f>I8-I9</f>
        <v>1423</v>
      </c>
      <c r="J10" s="162">
        <f t="shared" si="2"/>
        <v>3104</v>
      </c>
      <c r="K10" s="162">
        <f t="shared" si="3"/>
        <v>3104</v>
      </c>
      <c r="L10" s="162"/>
      <c r="M10" s="162"/>
    </row>
    <row r="11" ht="52.5" customHeight="1" spans="1:1">
      <c r="A11" s="163"/>
    </row>
    <row r="12" ht="52.5" customHeight="1"/>
    <row r="13" ht="52.5" customHeight="1"/>
    <row r="14" ht="52.5" customHeight="1"/>
  </sheetData>
  <mergeCells count="5">
    <mergeCell ref="A2:M2"/>
    <mergeCell ref="B4:E4"/>
    <mergeCell ref="F4:I4"/>
    <mergeCell ref="J4:M4"/>
    <mergeCell ref="A4:A5"/>
  </mergeCells>
  <printOptions horizontalCentered="1"/>
  <pageMargins left="0.708333333333333" right="0.708333333333333" top="0.747916666666667" bottom="0.747916666666667" header="0.314583333333333" footer="0.314583333333333"/>
  <pageSetup paperSize="9" scale="82" fitToHeight="0" orientation="landscape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pageSetUpPr fitToPage="1"/>
  </sheetPr>
  <dimension ref="A1:F33"/>
  <sheetViews>
    <sheetView workbookViewId="0">
      <selection activeCell="I26" sqref="I26"/>
    </sheetView>
  </sheetViews>
  <sheetFormatPr defaultColWidth="9" defaultRowHeight="14.25" outlineLevelCol="5"/>
  <cols>
    <col min="1" max="1" width="18.25" customWidth="1"/>
    <col min="2" max="2" width="12.125" customWidth="1"/>
    <col min="3" max="3" width="14.875" customWidth="1"/>
    <col min="4" max="4" width="27.75" customWidth="1"/>
    <col min="5" max="5" width="13.75" customWidth="1"/>
    <col min="6" max="6" width="12.5" customWidth="1"/>
  </cols>
  <sheetData>
    <row r="1" spans="1:2">
      <c r="A1" s="88" t="s">
        <v>16</v>
      </c>
      <c r="B1" s="88"/>
    </row>
    <row r="2" ht="28.5" customHeight="1" spans="1:6">
      <c r="A2" s="127" t="s">
        <v>17</v>
      </c>
      <c r="B2" s="127"/>
      <c r="C2" s="127"/>
      <c r="D2" s="127"/>
      <c r="E2" s="127"/>
      <c r="F2" s="127"/>
    </row>
    <row r="3" ht="15" customHeight="1" spans="1:6">
      <c r="A3" s="127"/>
      <c r="B3" s="127"/>
      <c r="C3" s="127"/>
      <c r="D3" s="127"/>
      <c r="E3" s="127"/>
      <c r="F3" s="127"/>
    </row>
    <row r="4" ht="21.75" customHeight="1" spans="1:6">
      <c r="A4" s="128"/>
      <c r="B4" s="128"/>
      <c r="C4" s="128"/>
      <c r="D4" s="128"/>
      <c r="E4" s="128"/>
      <c r="F4" s="129" t="s">
        <v>2</v>
      </c>
    </row>
    <row r="5" s="88" customFormat="1" ht="48" customHeight="1" spans="1:6">
      <c r="A5" s="32" t="s">
        <v>18</v>
      </c>
      <c r="B5" s="13" t="s">
        <v>19</v>
      </c>
      <c r="C5" s="32" t="s">
        <v>20</v>
      </c>
      <c r="D5" s="32" t="s">
        <v>21</v>
      </c>
      <c r="E5" s="13" t="s">
        <v>19</v>
      </c>
      <c r="F5" s="32" t="s">
        <v>20</v>
      </c>
    </row>
    <row r="6" ht="24" customHeight="1" spans="1:6">
      <c r="A6" s="86" t="s">
        <v>22</v>
      </c>
      <c r="B6" s="130">
        <v>545000</v>
      </c>
      <c r="C6" s="130">
        <v>547629</v>
      </c>
      <c r="D6" s="131" t="s">
        <v>23</v>
      </c>
      <c r="E6" s="132">
        <f>SUM(E7:E27)</f>
        <v>820498</v>
      </c>
      <c r="F6" s="98">
        <f>SUM(F7:F27)</f>
        <v>750571</v>
      </c>
    </row>
    <row r="7" ht="24" customHeight="1" spans="1:6">
      <c r="A7" s="86" t="s">
        <v>24</v>
      </c>
      <c r="B7" s="133">
        <v>101844</v>
      </c>
      <c r="C7" s="134">
        <v>299618</v>
      </c>
      <c r="D7" s="86" t="s">
        <v>25</v>
      </c>
      <c r="E7" s="18">
        <v>84569</v>
      </c>
      <c r="F7" s="100">
        <v>87611</v>
      </c>
    </row>
    <row r="8" ht="24" customHeight="1" spans="1:6">
      <c r="A8" s="135" t="s">
        <v>26</v>
      </c>
      <c r="B8" s="136">
        <f>185459+18304+11850</f>
        <v>215613</v>
      </c>
      <c r="C8" s="134">
        <v>215613</v>
      </c>
      <c r="D8" s="86" t="s">
        <v>27</v>
      </c>
      <c r="E8" s="18">
        <v>281</v>
      </c>
      <c r="F8" s="18">
        <v>281</v>
      </c>
    </row>
    <row r="9" ht="24" customHeight="1" spans="1:6">
      <c r="A9" s="135" t="s">
        <v>28</v>
      </c>
      <c r="B9" s="134">
        <v>37</v>
      </c>
      <c r="C9" s="134">
        <v>37</v>
      </c>
      <c r="D9" s="86" t="s">
        <v>29</v>
      </c>
      <c r="E9" s="18">
        <v>74295</v>
      </c>
      <c r="F9" s="18">
        <v>71153</v>
      </c>
    </row>
    <row r="10" ht="24" customHeight="1" spans="1:6">
      <c r="A10" s="86"/>
      <c r="B10" s="86"/>
      <c r="C10" s="137"/>
      <c r="D10" s="86" t="s">
        <v>30</v>
      </c>
      <c r="E10" s="18">
        <v>233994</v>
      </c>
      <c r="F10" s="18">
        <v>189633</v>
      </c>
    </row>
    <row r="11" ht="24" customHeight="1" spans="1:6">
      <c r="A11" s="86"/>
      <c r="B11" s="86"/>
      <c r="C11" s="137"/>
      <c r="D11" s="86" t="s">
        <v>31</v>
      </c>
      <c r="E11" s="18">
        <v>16476</v>
      </c>
      <c r="F11" s="18">
        <v>27749</v>
      </c>
    </row>
    <row r="12" ht="24" customHeight="1" spans="1:6">
      <c r="A12" s="86"/>
      <c r="B12" s="86"/>
      <c r="C12" s="137"/>
      <c r="D12" s="86" t="s">
        <v>32</v>
      </c>
      <c r="E12" s="18">
        <v>1932</v>
      </c>
      <c r="F12" s="18">
        <v>2001</v>
      </c>
    </row>
    <row r="13" ht="24" customHeight="1" spans="1:6">
      <c r="A13" s="86"/>
      <c r="B13" s="86"/>
      <c r="C13" s="137"/>
      <c r="D13" s="86" t="s">
        <v>33</v>
      </c>
      <c r="E13" s="18">
        <v>53494</v>
      </c>
      <c r="F13" s="18">
        <v>68398</v>
      </c>
    </row>
    <row r="14" ht="24" customHeight="1" spans="1:6">
      <c r="A14" s="86"/>
      <c r="B14" s="86"/>
      <c r="C14" s="137"/>
      <c r="D14" s="86" t="s">
        <v>34</v>
      </c>
      <c r="E14" s="18">
        <v>76645</v>
      </c>
      <c r="F14" s="18">
        <v>80948</v>
      </c>
    </row>
    <row r="15" ht="24" customHeight="1" spans="1:6">
      <c r="A15" s="86"/>
      <c r="B15" s="86"/>
      <c r="C15" s="130"/>
      <c r="D15" s="86" t="s">
        <v>35</v>
      </c>
      <c r="E15" s="18">
        <v>5920</v>
      </c>
      <c r="F15" s="18">
        <v>2843</v>
      </c>
    </row>
    <row r="16" ht="24" customHeight="1" spans="1:6">
      <c r="A16" s="86"/>
      <c r="B16" s="86"/>
      <c r="C16" s="137"/>
      <c r="D16" s="86" t="s">
        <v>36</v>
      </c>
      <c r="E16" s="18">
        <v>115507</v>
      </c>
      <c r="F16" s="18">
        <v>113822</v>
      </c>
    </row>
    <row r="17" ht="24" customHeight="1" spans="1:6">
      <c r="A17" s="86"/>
      <c r="B17" s="86"/>
      <c r="C17" s="137"/>
      <c r="D17" s="86" t="s">
        <v>37</v>
      </c>
      <c r="E17" s="18">
        <v>49319</v>
      </c>
      <c r="F17" s="18">
        <v>40651</v>
      </c>
    </row>
    <row r="18" ht="24" customHeight="1" spans="1:6">
      <c r="A18" s="86"/>
      <c r="B18" s="86"/>
      <c r="C18" s="137"/>
      <c r="D18" s="86" t="s">
        <v>38</v>
      </c>
      <c r="E18" s="18">
        <v>2011</v>
      </c>
      <c r="F18" s="18">
        <v>1415</v>
      </c>
    </row>
    <row r="19" ht="24" customHeight="1" spans="1:6">
      <c r="A19" s="86"/>
      <c r="B19" s="86"/>
      <c r="C19" s="137"/>
      <c r="D19" s="138" t="s">
        <v>39</v>
      </c>
      <c r="E19" s="18">
        <v>4064</v>
      </c>
      <c r="F19" s="18">
        <v>4198</v>
      </c>
    </row>
    <row r="20" ht="24" customHeight="1" spans="1:6">
      <c r="A20" s="86"/>
      <c r="B20" s="86"/>
      <c r="C20" s="137"/>
      <c r="D20" s="86" t="s">
        <v>40</v>
      </c>
      <c r="E20" s="18">
        <v>1662</v>
      </c>
      <c r="F20" s="18">
        <v>2764</v>
      </c>
    </row>
    <row r="21" ht="24" customHeight="1" spans="1:6">
      <c r="A21" s="86"/>
      <c r="B21" s="134"/>
      <c r="C21" s="134"/>
      <c r="D21" s="139" t="s">
        <v>41</v>
      </c>
      <c r="E21" s="140">
        <v>403</v>
      </c>
      <c r="F21" s="141">
        <v>301</v>
      </c>
    </row>
    <row r="22" ht="26.25" customHeight="1" spans="1:6">
      <c r="A22" s="135"/>
      <c r="B22" s="134"/>
      <c r="C22" s="134"/>
      <c r="D22" s="138" t="s">
        <v>42</v>
      </c>
      <c r="E22" s="86"/>
      <c r="F22" s="141"/>
    </row>
    <row r="23" ht="24" customHeight="1" spans="1:6">
      <c r="A23" s="135"/>
      <c r="B23" s="134"/>
      <c r="C23" s="134"/>
      <c r="D23" s="86" t="s">
        <v>43</v>
      </c>
      <c r="E23" s="18">
        <v>11306</v>
      </c>
      <c r="F23" s="18">
        <v>14667</v>
      </c>
    </row>
    <row r="24" ht="20.25" customHeight="1" spans="1:6">
      <c r="A24" s="135"/>
      <c r="B24" s="135"/>
      <c r="C24" s="134"/>
      <c r="D24" s="86" t="s">
        <v>44</v>
      </c>
      <c r="E24" s="18">
        <v>35181</v>
      </c>
      <c r="F24" s="18">
        <v>34085</v>
      </c>
    </row>
    <row r="25" ht="24.75" customHeight="1" spans="1:6">
      <c r="A25" s="135"/>
      <c r="B25" s="135"/>
      <c r="C25" s="134"/>
      <c r="D25" s="138" t="s">
        <v>45</v>
      </c>
      <c r="E25" s="18">
        <v>166</v>
      </c>
      <c r="F25" s="18">
        <v>179</v>
      </c>
    </row>
    <row r="26" ht="24" customHeight="1" spans="1:6">
      <c r="A26" s="86"/>
      <c r="B26" s="86"/>
      <c r="C26" s="134"/>
      <c r="D26" s="138" t="s">
        <v>46</v>
      </c>
      <c r="E26" s="18">
        <v>7000</v>
      </c>
      <c r="F26" s="18"/>
    </row>
    <row r="27" ht="22.5" customHeight="1" spans="1:6">
      <c r="A27" s="135"/>
      <c r="B27" s="135"/>
      <c r="C27" s="134"/>
      <c r="D27" s="86" t="s">
        <v>47</v>
      </c>
      <c r="E27" s="100">
        <v>46273</v>
      </c>
      <c r="F27" s="18">
        <v>7872</v>
      </c>
    </row>
    <row r="28" ht="24" customHeight="1" spans="1:6">
      <c r="A28" s="86"/>
      <c r="B28" s="86"/>
      <c r="C28" s="134"/>
      <c r="D28" s="86" t="s">
        <v>48</v>
      </c>
      <c r="E28" s="132">
        <v>32214</v>
      </c>
      <c r="F28" s="98">
        <v>29094</v>
      </c>
    </row>
    <row r="29" ht="24" customHeight="1" spans="1:6">
      <c r="A29" s="86"/>
      <c r="B29" s="86"/>
      <c r="C29" s="134"/>
      <c r="D29" s="86" t="s">
        <v>49</v>
      </c>
      <c r="E29" s="132">
        <v>9782</v>
      </c>
      <c r="F29" s="98">
        <v>8947</v>
      </c>
    </row>
    <row r="30" ht="24" customHeight="1" spans="1:6">
      <c r="A30" s="86"/>
      <c r="B30" s="86"/>
      <c r="C30" s="134"/>
      <c r="D30" s="135" t="s">
        <v>50</v>
      </c>
      <c r="E30" s="98"/>
      <c r="F30" s="98">
        <v>274285</v>
      </c>
    </row>
    <row r="31" ht="24" customHeight="1" spans="1:6">
      <c r="A31" s="86"/>
      <c r="B31" s="86"/>
      <c r="C31" s="86"/>
      <c r="D31" s="135" t="s">
        <v>51</v>
      </c>
      <c r="E31" s="98"/>
      <c r="F31" s="98">
        <v>206980</v>
      </c>
    </row>
    <row r="32" ht="24" customHeight="1" spans="1:6">
      <c r="A32" s="86"/>
      <c r="B32" s="86"/>
      <c r="C32" s="86"/>
      <c r="D32" s="135" t="s">
        <v>15</v>
      </c>
      <c r="E32" s="98"/>
      <c r="F32" s="98">
        <f>F30-F31</f>
        <v>67305</v>
      </c>
    </row>
    <row r="33" s="88" customFormat="1" ht="24" customHeight="1" spans="1:6">
      <c r="A33" s="142" t="s">
        <v>52</v>
      </c>
      <c r="B33" s="143">
        <f>SUM(B6:B30)</f>
        <v>862494</v>
      </c>
      <c r="C33" s="144">
        <f>SUM(C6:C30)</f>
        <v>1062897</v>
      </c>
      <c r="D33" s="142" t="s">
        <v>53</v>
      </c>
      <c r="E33" s="115">
        <f>E6+E28+E29</f>
        <v>862494</v>
      </c>
      <c r="F33" s="115">
        <f>F6+F28+F29+F30</f>
        <v>1062897</v>
      </c>
    </row>
  </sheetData>
  <mergeCells count="1">
    <mergeCell ref="A2:F2"/>
  </mergeCells>
  <printOptions horizontalCentered="1"/>
  <pageMargins left="0.393055555555556" right="0.393055555555556" top="0.236111111111111" bottom="0.156944444444444" header="0.196527777777778" footer="0.156944444444444"/>
  <pageSetup paperSize="9" scale="92" fitToHeight="0" orientation="portrait"/>
  <headerFooter alignWithMargins="0">
    <oddFooter>&amp;C&amp;P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E24"/>
  <sheetViews>
    <sheetView workbookViewId="0">
      <selection activeCell="E5" sqref="E5:E6"/>
    </sheetView>
  </sheetViews>
  <sheetFormatPr defaultColWidth="9" defaultRowHeight="29.25" customHeight="1" outlineLevelCol="4"/>
  <cols>
    <col min="1" max="1" width="23.75" customWidth="1"/>
    <col min="2" max="2" width="12.625" customWidth="1"/>
    <col min="3" max="3" width="13.375" customWidth="1"/>
    <col min="4" max="4" width="11.5" customWidth="1"/>
    <col min="5" max="5" width="13.5" customWidth="1"/>
  </cols>
  <sheetData>
    <row r="1" customHeight="1" spans="1:2">
      <c r="A1" s="88" t="s">
        <v>54</v>
      </c>
      <c r="B1" s="88"/>
    </row>
    <row r="2" customHeight="1" spans="1:5">
      <c r="A2" s="8" t="s">
        <v>55</v>
      </c>
      <c r="B2" s="8"/>
      <c r="C2" s="8"/>
      <c r="D2" s="8"/>
      <c r="E2" s="8"/>
    </row>
    <row r="3" ht="13.5" customHeight="1" spans="1:5">
      <c r="A3" s="91"/>
      <c r="B3" s="91"/>
      <c r="C3" s="92"/>
      <c r="D3" s="92"/>
      <c r="E3" s="92"/>
    </row>
    <row r="4" customHeight="1" spans="1:5">
      <c r="A4" s="2"/>
      <c r="B4" s="2"/>
      <c r="C4" s="2"/>
      <c r="D4" s="2"/>
      <c r="E4" s="116" t="s">
        <v>2</v>
      </c>
    </row>
    <row r="5" s="88" customFormat="1" customHeight="1" spans="1:5">
      <c r="A5" s="11" t="s">
        <v>56</v>
      </c>
      <c r="B5" s="12" t="s">
        <v>57</v>
      </c>
      <c r="C5" s="12" t="s">
        <v>5</v>
      </c>
      <c r="D5" s="40" t="s">
        <v>58</v>
      </c>
      <c r="E5" s="13" t="s">
        <v>59</v>
      </c>
    </row>
    <row r="6" s="88" customFormat="1" ht="22.5" customHeight="1" spans="1:5">
      <c r="A6" s="14"/>
      <c r="B6" s="15"/>
      <c r="C6" s="15"/>
      <c r="D6" s="43"/>
      <c r="E6" s="13"/>
    </row>
    <row r="7" ht="30" customHeight="1" spans="1:5">
      <c r="A7" s="117" t="s">
        <v>60</v>
      </c>
      <c r="B7" s="18">
        <f>SUM(B8:B17)</f>
        <v>406256</v>
      </c>
      <c r="C7" s="18">
        <f>SUM(C8:C17)</f>
        <v>390501</v>
      </c>
      <c r="D7" s="118">
        <f>C7/B7*100</f>
        <v>96.1219034303493</v>
      </c>
      <c r="E7" s="18">
        <f>C7-B7</f>
        <v>-15755</v>
      </c>
    </row>
    <row r="8" ht="30" customHeight="1" spans="1:5">
      <c r="A8" s="119" t="s">
        <v>61</v>
      </c>
      <c r="B8" s="120">
        <v>108928</v>
      </c>
      <c r="C8" s="121">
        <v>99937</v>
      </c>
      <c r="D8" s="118">
        <f t="shared" ref="D8:D24" si="0">C8/B8*100</f>
        <v>91.7459239130435</v>
      </c>
      <c r="E8" s="18">
        <f t="shared" ref="E8:E24" si="1">C8-B8</f>
        <v>-8991</v>
      </c>
    </row>
    <row r="9" ht="30" customHeight="1" spans="1:5">
      <c r="A9" s="122" t="s">
        <v>62</v>
      </c>
      <c r="B9" s="123">
        <v>101770</v>
      </c>
      <c r="C9" s="121">
        <v>87382</v>
      </c>
      <c r="D9" s="118">
        <f t="shared" si="0"/>
        <v>85.8622383806623</v>
      </c>
      <c r="E9" s="18">
        <f t="shared" si="1"/>
        <v>-14388</v>
      </c>
    </row>
    <row r="10" ht="30" customHeight="1" spans="1:5">
      <c r="A10" s="122" t="s">
        <v>63</v>
      </c>
      <c r="B10" s="123">
        <v>32100</v>
      </c>
      <c r="C10" s="121">
        <v>44040</v>
      </c>
      <c r="D10" s="118">
        <f t="shared" si="0"/>
        <v>137.196261682243</v>
      </c>
      <c r="E10" s="18">
        <f t="shared" si="1"/>
        <v>11940</v>
      </c>
    </row>
    <row r="11" ht="30" customHeight="1" spans="1:5">
      <c r="A11" s="122" t="s">
        <v>64</v>
      </c>
      <c r="B11" s="123">
        <v>39500</v>
      </c>
      <c r="C11" s="121">
        <v>41876</v>
      </c>
      <c r="D11" s="118">
        <f t="shared" si="0"/>
        <v>106.015189873418</v>
      </c>
      <c r="E11" s="18">
        <f t="shared" si="1"/>
        <v>2376</v>
      </c>
    </row>
    <row r="12" ht="30" customHeight="1" spans="1:5">
      <c r="A12" s="122" t="s">
        <v>65</v>
      </c>
      <c r="B12" s="123">
        <v>66140</v>
      </c>
      <c r="C12" s="121">
        <v>60742</v>
      </c>
      <c r="D12" s="118">
        <f t="shared" si="0"/>
        <v>91.8385243423042</v>
      </c>
      <c r="E12" s="18">
        <f t="shared" si="1"/>
        <v>-5398</v>
      </c>
    </row>
    <row r="13" ht="30" customHeight="1" spans="1:5">
      <c r="A13" s="122" t="s">
        <v>66</v>
      </c>
      <c r="B13" s="123">
        <v>12098</v>
      </c>
      <c r="C13" s="121">
        <v>8085</v>
      </c>
      <c r="D13" s="118">
        <f t="shared" si="0"/>
        <v>66.8292279715656</v>
      </c>
      <c r="E13" s="18">
        <f t="shared" si="1"/>
        <v>-4013</v>
      </c>
    </row>
    <row r="14" ht="30" customHeight="1" spans="1:5">
      <c r="A14" s="122" t="s">
        <v>67</v>
      </c>
      <c r="B14" s="123">
        <v>19900</v>
      </c>
      <c r="C14" s="121">
        <v>19017</v>
      </c>
      <c r="D14" s="118">
        <f t="shared" si="0"/>
        <v>95.5628140703517</v>
      </c>
      <c r="E14" s="18">
        <f t="shared" si="1"/>
        <v>-883</v>
      </c>
    </row>
    <row r="15" ht="30" customHeight="1" spans="1:5">
      <c r="A15" s="122" t="s">
        <v>68</v>
      </c>
      <c r="B15" s="123">
        <v>10000</v>
      </c>
      <c r="C15" s="121">
        <v>12623</v>
      </c>
      <c r="D15" s="118">
        <f t="shared" si="0"/>
        <v>126.23</v>
      </c>
      <c r="E15" s="18">
        <f t="shared" si="1"/>
        <v>2623</v>
      </c>
    </row>
    <row r="16" ht="30" customHeight="1" spans="1:5">
      <c r="A16" s="122" t="s">
        <v>69</v>
      </c>
      <c r="B16" s="123">
        <v>15330</v>
      </c>
      <c r="C16" s="121">
        <v>16351</v>
      </c>
      <c r="D16" s="118">
        <f t="shared" si="0"/>
        <v>106.660143509459</v>
      </c>
      <c r="E16" s="18">
        <f t="shared" si="1"/>
        <v>1021</v>
      </c>
    </row>
    <row r="17" ht="30" customHeight="1" spans="1:5">
      <c r="A17" s="122" t="s">
        <v>70</v>
      </c>
      <c r="B17" s="123">
        <v>490</v>
      </c>
      <c r="C17" s="121">
        <v>448</v>
      </c>
      <c r="D17" s="118">
        <f t="shared" si="0"/>
        <v>91.4285714285714</v>
      </c>
      <c r="E17" s="18">
        <f t="shared" si="1"/>
        <v>-42</v>
      </c>
    </row>
    <row r="18" ht="30" customHeight="1" spans="1:5">
      <c r="A18" s="122" t="s">
        <v>71</v>
      </c>
      <c r="B18" s="123">
        <f>SUM(B19:B23)</f>
        <v>138744</v>
      </c>
      <c r="C18" s="123">
        <f>SUM(C19:C23)</f>
        <v>157128</v>
      </c>
      <c r="D18" s="118">
        <f t="shared" si="0"/>
        <v>113.250302715793</v>
      </c>
      <c r="E18" s="18">
        <f t="shared" si="1"/>
        <v>18384</v>
      </c>
    </row>
    <row r="19" ht="30" customHeight="1" spans="1:5">
      <c r="A19" s="122" t="s">
        <v>72</v>
      </c>
      <c r="B19" s="123">
        <v>31121</v>
      </c>
      <c r="C19" s="121">
        <v>28124</v>
      </c>
      <c r="D19" s="118">
        <f t="shared" si="0"/>
        <v>90.3698467272903</v>
      </c>
      <c r="E19" s="18">
        <f t="shared" si="1"/>
        <v>-2997</v>
      </c>
    </row>
    <row r="20" ht="30" customHeight="1" spans="1:5">
      <c r="A20" s="122" t="s">
        <v>73</v>
      </c>
      <c r="B20" s="123">
        <v>48193</v>
      </c>
      <c r="C20" s="121">
        <v>49479</v>
      </c>
      <c r="D20" s="118">
        <f t="shared" si="0"/>
        <v>102.668437324923</v>
      </c>
      <c r="E20" s="18">
        <f t="shared" si="1"/>
        <v>1286</v>
      </c>
    </row>
    <row r="21" ht="30" customHeight="1" spans="1:5">
      <c r="A21" s="122" t="s">
        <v>74</v>
      </c>
      <c r="B21" s="123">
        <v>7182</v>
      </c>
      <c r="C21" s="121">
        <v>7925</v>
      </c>
      <c r="D21" s="118">
        <f t="shared" si="0"/>
        <v>110.345307713729</v>
      </c>
      <c r="E21" s="18">
        <f t="shared" si="1"/>
        <v>743</v>
      </c>
    </row>
    <row r="22" ht="30" customHeight="1" spans="1:5">
      <c r="A22" s="124" t="s">
        <v>75</v>
      </c>
      <c r="B22" s="123">
        <v>9619</v>
      </c>
      <c r="C22" s="121">
        <v>13461</v>
      </c>
      <c r="D22" s="118">
        <f t="shared" si="0"/>
        <v>139.941781890009</v>
      </c>
      <c r="E22" s="18">
        <f t="shared" si="1"/>
        <v>3842</v>
      </c>
    </row>
    <row r="23" ht="30" customHeight="1" spans="1:5">
      <c r="A23" s="122" t="s">
        <v>76</v>
      </c>
      <c r="B23" s="123">
        <f>42629</f>
        <v>42629</v>
      </c>
      <c r="C23" s="121">
        <v>58139</v>
      </c>
      <c r="D23" s="118">
        <f t="shared" si="0"/>
        <v>136.38368246968</v>
      </c>
      <c r="E23" s="18">
        <f t="shared" si="1"/>
        <v>15510</v>
      </c>
    </row>
    <row r="24" s="88" customFormat="1" ht="30" customHeight="1" spans="1:5">
      <c r="A24" s="32" t="s">
        <v>77</v>
      </c>
      <c r="B24" s="125">
        <f>B7+B18</f>
        <v>545000</v>
      </c>
      <c r="C24" s="125">
        <f>C7+C18</f>
        <v>547629</v>
      </c>
      <c r="D24" s="126">
        <f t="shared" si="0"/>
        <v>100.482385321101</v>
      </c>
      <c r="E24" s="33">
        <f t="shared" si="1"/>
        <v>2629</v>
      </c>
    </row>
  </sheetData>
  <mergeCells count="6">
    <mergeCell ref="A2:E2"/>
    <mergeCell ref="A5:A6"/>
    <mergeCell ref="B5:B6"/>
    <mergeCell ref="C5:C6"/>
    <mergeCell ref="D5:D6"/>
    <mergeCell ref="E5:E6"/>
  </mergeCells>
  <printOptions horizontalCentered="1"/>
  <pageMargins left="0.590277777777778" right="0.590277777777778" top="0.511805555555556" bottom="0.708333333333333" header="0.511805555555556" footer="0.511805555555556"/>
  <pageSetup paperSize="9" fitToHeight="0" orientation="portrait"/>
  <headerFooter alignWithMargins="0"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>
    <pageSetUpPr fitToPage="1"/>
  </sheetPr>
  <dimension ref="A1:F134"/>
  <sheetViews>
    <sheetView showZeros="0" workbookViewId="0">
      <pane xSplit="1" ySplit="6" topLeftCell="B133" activePane="bottomRight" state="frozen"/>
      <selection/>
      <selection pane="topRight"/>
      <selection pane="bottomLeft"/>
      <selection pane="bottomRight" activeCell="C133" sqref="C133"/>
    </sheetView>
  </sheetViews>
  <sheetFormatPr defaultColWidth="9" defaultRowHeight="21.75" customHeight="1" outlineLevelCol="5"/>
  <cols>
    <col min="1" max="1" width="34.75" customWidth="1"/>
    <col min="2" max="2" width="12.375" customWidth="1"/>
    <col min="3" max="3" width="11.75" customWidth="1"/>
    <col min="4" max="4" width="11.125" style="106" customWidth="1"/>
    <col min="5" max="6" width="10.5" customWidth="1"/>
  </cols>
  <sheetData>
    <row r="1" ht="27" customHeight="1" spans="1:2">
      <c r="A1" s="107" t="s">
        <v>78</v>
      </c>
      <c r="B1" s="90"/>
    </row>
    <row r="2" ht="27" customHeight="1" spans="1:6">
      <c r="A2" s="8" t="s">
        <v>79</v>
      </c>
      <c r="B2" s="8"/>
      <c r="C2" s="8"/>
      <c r="D2" s="8"/>
      <c r="E2" s="8"/>
      <c r="F2" s="8"/>
    </row>
    <row r="3" ht="17.25" customHeight="1" spans="1:6">
      <c r="A3" s="91"/>
      <c r="B3" s="91"/>
      <c r="C3" s="92"/>
      <c r="D3" s="108"/>
      <c r="E3" s="92"/>
      <c r="F3" s="92"/>
    </row>
    <row r="4" ht="27" customHeight="1" spans="1:6">
      <c r="A4" s="93"/>
      <c r="B4" s="93"/>
      <c r="C4" s="93"/>
      <c r="D4" s="109"/>
      <c r="E4" s="93"/>
      <c r="F4" s="85" t="s">
        <v>80</v>
      </c>
    </row>
    <row r="5" s="88" customFormat="1" ht="27" customHeight="1" spans="1:6">
      <c r="A5" s="11" t="s">
        <v>81</v>
      </c>
      <c r="B5" s="12" t="s">
        <v>82</v>
      </c>
      <c r="C5" s="12" t="s">
        <v>83</v>
      </c>
      <c r="D5" s="39" t="s">
        <v>84</v>
      </c>
      <c r="E5" s="12" t="s">
        <v>85</v>
      </c>
      <c r="F5" s="12" t="s">
        <v>59</v>
      </c>
    </row>
    <row r="6" s="88" customFormat="1" ht="31.5" customHeight="1" spans="1:6">
      <c r="A6" s="14"/>
      <c r="B6" s="15"/>
      <c r="C6" s="15"/>
      <c r="D6" s="42"/>
      <c r="E6" s="15"/>
      <c r="F6" s="15"/>
    </row>
    <row r="7" ht="30" customHeight="1" spans="1:6">
      <c r="A7" s="94" t="s">
        <v>86</v>
      </c>
      <c r="B7" s="18">
        <v>84569</v>
      </c>
      <c r="C7" s="98">
        <v>87611</v>
      </c>
      <c r="D7" s="49">
        <v>1250</v>
      </c>
      <c r="E7" s="19">
        <f>(C7-D7)/B7*100</f>
        <v>102.118979768</v>
      </c>
      <c r="F7" s="98">
        <f>C7-B7</f>
        <v>3042</v>
      </c>
    </row>
    <row r="8" ht="30" customHeight="1" spans="1:6">
      <c r="A8" s="97" t="s">
        <v>87</v>
      </c>
      <c r="B8" s="18">
        <v>1201</v>
      </c>
      <c r="C8" s="18">
        <v>1070</v>
      </c>
      <c r="D8" s="49"/>
      <c r="E8" s="19">
        <f t="shared" ref="E8:E71" si="0">(C8-D8)/B8*100</f>
        <v>89.0924229808493</v>
      </c>
      <c r="F8" s="98">
        <f t="shared" ref="F8:F70" si="1">C8-B8</f>
        <v>-131</v>
      </c>
    </row>
    <row r="9" ht="30" customHeight="1" spans="1:6">
      <c r="A9" s="97" t="s">
        <v>88</v>
      </c>
      <c r="B9" s="18">
        <v>798</v>
      </c>
      <c r="C9" s="18">
        <v>837</v>
      </c>
      <c r="D9" s="49"/>
      <c r="E9" s="19">
        <f t="shared" si="0"/>
        <v>104.887218045113</v>
      </c>
      <c r="F9" s="98">
        <f t="shared" si="1"/>
        <v>39</v>
      </c>
    </row>
    <row r="10" ht="30" customHeight="1" spans="1:6">
      <c r="A10" s="99" t="s">
        <v>89</v>
      </c>
      <c r="B10" s="18">
        <v>23269</v>
      </c>
      <c r="C10" s="18">
        <v>21146</v>
      </c>
      <c r="D10" s="49"/>
      <c r="E10" s="19">
        <f t="shared" si="0"/>
        <v>90.8762731531222</v>
      </c>
      <c r="F10" s="98">
        <f t="shared" si="1"/>
        <v>-2123</v>
      </c>
    </row>
    <row r="11" ht="30" customHeight="1" spans="1:6">
      <c r="A11" s="97" t="s">
        <v>90</v>
      </c>
      <c r="B11" s="18">
        <v>725</v>
      </c>
      <c r="C11" s="18">
        <v>590</v>
      </c>
      <c r="D11" s="49">
        <v>1.2</v>
      </c>
      <c r="E11" s="19">
        <f t="shared" si="0"/>
        <v>81.2137931034483</v>
      </c>
      <c r="F11" s="98">
        <f t="shared" si="1"/>
        <v>-135</v>
      </c>
    </row>
    <row r="12" ht="30" customHeight="1" spans="1:6">
      <c r="A12" s="97" t="s">
        <v>91</v>
      </c>
      <c r="B12" s="18">
        <v>1389</v>
      </c>
      <c r="C12" s="18">
        <v>1393</v>
      </c>
      <c r="D12" s="49">
        <v>53</v>
      </c>
      <c r="E12" s="19">
        <f t="shared" si="0"/>
        <v>96.4722822174226</v>
      </c>
      <c r="F12" s="98">
        <f t="shared" si="1"/>
        <v>4</v>
      </c>
    </row>
    <row r="13" ht="30" customHeight="1" spans="1:6">
      <c r="A13" s="97" t="s">
        <v>92</v>
      </c>
      <c r="B13" s="18">
        <v>1835</v>
      </c>
      <c r="C13" s="18">
        <v>1876</v>
      </c>
      <c r="D13" s="49"/>
      <c r="E13" s="19">
        <f t="shared" si="0"/>
        <v>102.234332425068</v>
      </c>
      <c r="F13" s="98">
        <f t="shared" si="1"/>
        <v>41</v>
      </c>
    </row>
    <row r="14" ht="30" customHeight="1" spans="1:6">
      <c r="A14" s="97" t="s">
        <v>93</v>
      </c>
      <c r="B14" s="18">
        <v>11990</v>
      </c>
      <c r="C14" s="18">
        <v>11188</v>
      </c>
      <c r="D14" s="49">
        <v>70</v>
      </c>
      <c r="E14" s="19">
        <f t="shared" si="0"/>
        <v>92.7272727272727</v>
      </c>
      <c r="F14" s="98">
        <f t="shared" si="1"/>
        <v>-802</v>
      </c>
    </row>
    <row r="15" ht="30" customHeight="1" spans="1:6">
      <c r="A15" s="97" t="s">
        <v>94</v>
      </c>
      <c r="B15" s="18">
        <v>414</v>
      </c>
      <c r="C15" s="18">
        <v>405</v>
      </c>
      <c r="D15" s="49"/>
      <c r="E15" s="19">
        <f t="shared" si="0"/>
        <v>97.8260869565217</v>
      </c>
      <c r="F15" s="98">
        <f t="shared" si="1"/>
        <v>-9</v>
      </c>
    </row>
    <row r="16" ht="30" customHeight="1" spans="1:6">
      <c r="A16" s="97" t="s">
        <v>95</v>
      </c>
      <c r="B16" s="18">
        <v>569</v>
      </c>
      <c r="C16" s="18">
        <v>562</v>
      </c>
      <c r="D16" s="49"/>
      <c r="E16" s="19">
        <f t="shared" si="0"/>
        <v>98.7697715289982</v>
      </c>
      <c r="F16" s="98">
        <f t="shared" si="1"/>
        <v>-7</v>
      </c>
    </row>
    <row r="17" ht="30" customHeight="1" spans="1:6">
      <c r="A17" s="97" t="s">
        <v>96</v>
      </c>
      <c r="B17" s="18">
        <v>1337</v>
      </c>
      <c r="C17" s="18">
        <v>1024</v>
      </c>
      <c r="D17" s="49"/>
      <c r="E17" s="19">
        <f t="shared" si="0"/>
        <v>76.5893792071803</v>
      </c>
      <c r="F17" s="98">
        <f t="shared" si="1"/>
        <v>-313</v>
      </c>
    </row>
    <row r="18" ht="30" customHeight="1" spans="1:6">
      <c r="A18" s="97" t="s">
        <v>97</v>
      </c>
      <c r="B18" s="18">
        <v>1439</v>
      </c>
      <c r="C18" s="18">
        <v>1395</v>
      </c>
      <c r="D18" s="49"/>
      <c r="E18" s="19">
        <f t="shared" si="0"/>
        <v>96.9423210562891</v>
      </c>
      <c r="F18" s="98">
        <f t="shared" si="1"/>
        <v>-44</v>
      </c>
    </row>
    <row r="19" ht="30" customHeight="1" spans="1:6">
      <c r="A19" s="97" t="s">
        <v>98</v>
      </c>
      <c r="B19" s="18">
        <v>20</v>
      </c>
      <c r="C19" s="18">
        <v>19</v>
      </c>
      <c r="D19" s="49">
        <v>5</v>
      </c>
      <c r="E19" s="19">
        <f t="shared" si="0"/>
        <v>70</v>
      </c>
      <c r="F19" s="98">
        <f t="shared" si="1"/>
        <v>-1</v>
      </c>
    </row>
    <row r="20" ht="30" customHeight="1" spans="1:6">
      <c r="A20" s="97" t="s">
        <v>99</v>
      </c>
      <c r="B20" s="18">
        <v>200</v>
      </c>
      <c r="C20" s="18">
        <v>115</v>
      </c>
      <c r="D20" s="49">
        <v>15</v>
      </c>
      <c r="E20" s="19">
        <f t="shared" si="0"/>
        <v>50</v>
      </c>
      <c r="F20" s="98">
        <f t="shared" si="1"/>
        <v>-85</v>
      </c>
    </row>
    <row r="21" ht="30" customHeight="1" spans="1:6">
      <c r="A21" s="99" t="s">
        <v>100</v>
      </c>
      <c r="B21" s="18">
        <v>1224</v>
      </c>
      <c r="C21" s="18">
        <v>861</v>
      </c>
      <c r="D21" s="49"/>
      <c r="E21" s="19">
        <f t="shared" si="0"/>
        <v>70.343137254902</v>
      </c>
      <c r="F21" s="98">
        <f t="shared" si="1"/>
        <v>-363</v>
      </c>
    </row>
    <row r="22" ht="30" customHeight="1" spans="1:6">
      <c r="A22" s="97" t="s">
        <v>101</v>
      </c>
      <c r="B22" s="18">
        <v>71</v>
      </c>
      <c r="C22" s="18">
        <v>29</v>
      </c>
      <c r="D22" s="49">
        <v>3</v>
      </c>
      <c r="E22" s="19">
        <f t="shared" si="0"/>
        <v>36.6197183098592</v>
      </c>
      <c r="F22" s="98">
        <f t="shared" si="1"/>
        <v>-42</v>
      </c>
    </row>
    <row r="23" ht="30" customHeight="1" spans="1:6">
      <c r="A23" s="97" t="s">
        <v>102</v>
      </c>
      <c r="B23" s="18">
        <v>264</v>
      </c>
      <c r="C23" s="18">
        <v>255</v>
      </c>
      <c r="D23" s="49"/>
      <c r="E23" s="19">
        <f t="shared" si="0"/>
        <v>96.5909090909091</v>
      </c>
      <c r="F23" s="98">
        <f t="shared" si="1"/>
        <v>-9</v>
      </c>
    </row>
    <row r="24" ht="30" customHeight="1" spans="1:6">
      <c r="A24" s="97" t="s">
        <v>103</v>
      </c>
      <c r="B24" s="18">
        <v>68</v>
      </c>
      <c r="C24" s="18">
        <v>70</v>
      </c>
      <c r="D24" s="49"/>
      <c r="E24" s="19">
        <f t="shared" si="0"/>
        <v>102.941176470588</v>
      </c>
      <c r="F24" s="98">
        <f t="shared" si="1"/>
        <v>2</v>
      </c>
    </row>
    <row r="25" ht="30" customHeight="1" spans="1:6">
      <c r="A25" s="97" t="s">
        <v>104</v>
      </c>
      <c r="B25" s="18">
        <v>722</v>
      </c>
      <c r="C25" s="18">
        <v>767</v>
      </c>
      <c r="D25" s="49"/>
      <c r="E25" s="19">
        <f t="shared" si="0"/>
        <v>106.232686980609</v>
      </c>
      <c r="F25" s="98">
        <f t="shared" si="1"/>
        <v>45</v>
      </c>
    </row>
    <row r="26" ht="30" customHeight="1" spans="1:6">
      <c r="A26" s="99" t="s">
        <v>105</v>
      </c>
      <c r="B26" s="18">
        <v>1222</v>
      </c>
      <c r="C26" s="18">
        <v>1031</v>
      </c>
      <c r="D26" s="49"/>
      <c r="E26" s="19">
        <f t="shared" si="0"/>
        <v>84.3698854337152</v>
      </c>
      <c r="F26" s="98">
        <f t="shared" si="1"/>
        <v>-191</v>
      </c>
    </row>
    <row r="27" ht="30" customHeight="1" spans="1:6">
      <c r="A27" s="97" t="s">
        <v>106</v>
      </c>
      <c r="B27" s="18">
        <v>3293</v>
      </c>
      <c r="C27" s="18">
        <v>2645</v>
      </c>
      <c r="D27" s="49">
        <v>343</v>
      </c>
      <c r="E27" s="19">
        <f t="shared" si="0"/>
        <v>69.9058609170969</v>
      </c>
      <c r="F27" s="98">
        <f t="shared" si="1"/>
        <v>-648</v>
      </c>
    </row>
    <row r="28" ht="30" customHeight="1" spans="1:6">
      <c r="A28" s="97" t="s">
        <v>107</v>
      </c>
      <c r="B28" s="18">
        <v>454</v>
      </c>
      <c r="C28" s="18">
        <v>472</v>
      </c>
      <c r="D28" s="49"/>
      <c r="E28" s="19">
        <f t="shared" si="0"/>
        <v>103.964757709251</v>
      </c>
      <c r="F28" s="98">
        <f t="shared" si="1"/>
        <v>18</v>
      </c>
    </row>
    <row r="29" ht="30" customHeight="1" spans="1:6">
      <c r="A29" s="97" t="s">
        <v>108</v>
      </c>
      <c r="B29" s="18">
        <v>533</v>
      </c>
      <c r="C29" s="18">
        <v>552</v>
      </c>
      <c r="D29" s="49">
        <v>5</v>
      </c>
      <c r="E29" s="19">
        <f t="shared" si="0"/>
        <v>102.626641651032</v>
      </c>
      <c r="F29" s="98">
        <f t="shared" si="1"/>
        <v>19</v>
      </c>
    </row>
    <row r="30" ht="30" customHeight="1" spans="1:6">
      <c r="A30" s="97" t="s">
        <v>109</v>
      </c>
      <c r="B30" s="18">
        <v>2157</v>
      </c>
      <c r="C30" s="18">
        <v>2097</v>
      </c>
      <c r="D30" s="49">
        <v>25</v>
      </c>
      <c r="E30" s="19">
        <f t="shared" si="0"/>
        <v>96.0593416782568</v>
      </c>
      <c r="F30" s="98">
        <f t="shared" si="1"/>
        <v>-60</v>
      </c>
    </row>
    <row r="31" ht="30" customHeight="1" spans="1:6">
      <c r="A31" s="97" t="s">
        <v>110</v>
      </c>
      <c r="B31" s="18">
        <v>29375</v>
      </c>
      <c r="C31" s="18">
        <v>37212</v>
      </c>
      <c r="D31" s="49">
        <v>730</v>
      </c>
      <c r="E31" s="19">
        <f t="shared" si="0"/>
        <v>124.194042553191</v>
      </c>
      <c r="F31" s="98">
        <f t="shared" si="1"/>
        <v>7837</v>
      </c>
    </row>
    <row r="32" ht="30" customHeight="1" spans="1:6">
      <c r="A32" s="94" t="s">
        <v>111</v>
      </c>
      <c r="B32" s="18">
        <v>281</v>
      </c>
      <c r="C32" s="18">
        <v>281</v>
      </c>
      <c r="D32" s="49"/>
      <c r="E32" s="19">
        <f t="shared" si="0"/>
        <v>100</v>
      </c>
      <c r="F32" s="98">
        <f t="shared" si="1"/>
        <v>0</v>
      </c>
    </row>
    <row r="33" ht="30" customHeight="1" spans="1:6">
      <c r="A33" s="97" t="s">
        <v>112</v>
      </c>
      <c r="B33" s="18">
        <v>281</v>
      </c>
      <c r="C33" s="18">
        <v>281</v>
      </c>
      <c r="D33" s="49"/>
      <c r="E33" s="19">
        <f t="shared" si="0"/>
        <v>100</v>
      </c>
      <c r="F33" s="98">
        <f t="shared" si="1"/>
        <v>0</v>
      </c>
    </row>
    <row r="34" ht="30" customHeight="1" spans="1:6">
      <c r="A34" s="94" t="s">
        <v>113</v>
      </c>
      <c r="B34" s="18">
        <v>74295</v>
      </c>
      <c r="C34" s="18">
        <v>71153</v>
      </c>
      <c r="D34" s="49">
        <v>353</v>
      </c>
      <c r="E34" s="19">
        <f t="shared" si="0"/>
        <v>95.2957803351504</v>
      </c>
      <c r="F34" s="98">
        <f t="shared" si="1"/>
        <v>-3142</v>
      </c>
    </row>
    <row r="35" ht="30" customHeight="1" spans="1:6">
      <c r="A35" s="97" t="s">
        <v>114</v>
      </c>
      <c r="B35" s="18">
        <v>6459</v>
      </c>
      <c r="C35" s="18">
        <v>5704</v>
      </c>
      <c r="D35" s="49"/>
      <c r="E35" s="19">
        <f t="shared" si="0"/>
        <v>88.3108840377767</v>
      </c>
      <c r="F35" s="98">
        <f t="shared" si="1"/>
        <v>-755</v>
      </c>
    </row>
    <row r="36" ht="30" customHeight="1" spans="1:6">
      <c r="A36" s="97" t="s">
        <v>115</v>
      </c>
      <c r="B36" s="18">
        <v>55300</v>
      </c>
      <c r="C36" s="18">
        <v>55017</v>
      </c>
      <c r="D36" s="49">
        <v>33</v>
      </c>
      <c r="E36" s="19">
        <f t="shared" si="0"/>
        <v>99.4285714285714</v>
      </c>
      <c r="F36" s="98">
        <f t="shared" si="1"/>
        <v>-283</v>
      </c>
    </row>
    <row r="37" ht="30" customHeight="1" spans="1:6">
      <c r="A37" s="97" t="s">
        <v>116</v>
      </c>
      <c r="B37" s="18">
        <v>3203</v>
      </c>
      <c r="C37" s="18">
        <v>2890</v>
      </c>
      <c r="D37" s="49"/>
      <c r="E37" s="19">
        <f t="shared" si="0"/>
        <v>90.2279113331252</v>
      </c>
      <c r="F37" s="98">
        <f t="shared" si="1"/>
        <v>-313</v>
      </c>
    </row>
    <row r="38" ht="30" customHeight="1" spans="1:6">
      <c r="A38" s="97" t="s">
        <v>117</v>
      </c>
      <c r="B38" s="18">
        <v>6568</v>
      </c>
      <c r="C38" s="18">
        <v>4937</v>
      </c>
      <c r="D38" s="49"/>
      <c r="E38" s="19">
        <f t="shared" si="0"/>
        <v>75.1674786845311</v>
      </c>
      <c r="F38" s="98">
        <f t="shared" si="1"/>
        <v>-1631</v>
      </c>
    </row>
    <row r="39" ht="30" customHeight="1" spans="1:6">
      <c r="A39" s="97" t="s">
        <v>118</v>
      </c>
      <c r="B39" s="18">
        <v>2128</v>
      </c>
      <c r="C39" s="18">
        <v>2098</v>
      </c>
      <c r="D39" s="49">
        <v>10</v>
      </c>
      <c r="E39" s="19">
        <f t="shared" si="0"/>
        <v>98.1203007518797</v>
      </c>
      <c r="F39" s="98">
        <f t="shared" si="1"/>
        <v>-30</v>
      </c>
    </row>
    <row r="40" ht="30" customHeight="1" spans="1:6">
      <c r="A40" s="97" t="s">
        <v>119</v>
      </c>
      <c r="B40" s="18">
        <v>637</v>
      </c>
      <c r="C40" s="18">
        <v>507</v>
      </c>
      <c r="D40" s="49">
        <v>310</v>
      </c>
      <c r="E40" s="19">
        <f t="shared" si="0"/>
        <v>30.9262166405024</v>
      </c>
      <c r="F40" s="98">
        <f t="shared" si="1"/>
        <v>-130</v>
      </c>
    </row>
    <row r="41" ht="30" customHeight="1" spans="1:6">
      <c r="A41" s="94" t="s">
        <v>120</v>
      </c>
      <c r="B41" s="18">
        <v>233994</v>
      </c>
      <c r="C41" s="18">
        <v>189633</v>
      </c>
      <c r="D41" s="110">
        <v>14184</v>
      </c>
      <c r="E41" s="19">
        <f t="shared" si="0"/>
        <v>74.9801276955819</v>
      </c>
      <c r="F41" s="98">
        <f t="shared" si="1"/>
        <v>-44361</v>
      </c>
    </row>
    <row r="42" ht="30" customHeight="1" spans="1:6">
      <c r="A42" s="94" t="s">
        <v>121</v>
      </c>
      <c r="B42" s="18">
        <v>1123</v>
      </c>
      <c r="C42" s="18">
        <v>1075</v>
      </c>
      <c r="D42" s="110"/>
      <c r="E42" s="19">
        <f t="shared" si="0"/>
        <v>95.7257346393589</v>
      </c>
      <c r="F42" s="98">
        <f t="shared" si="1"/>
        <v>-48</v>
      </c>
    </row>
    <row r="43" ht="30" customHeight="1" spans="1:6">
      <c r="A43" s="94" t="s">
        <v>122</v>
      </c>
      <c r="B43" s="18">
        <v>172726</v>
      </c>
      <c r="C43" s="18">
        <v>169956</v>
      </c>
      <c r="D43" s="110">
        <v>13195</v>
      </c>
      <c r="E43" s="19">
        <f t="shared" si="0"/>
        <v>90.7570371571159</v>
      </c>
      <c r="F43" s="98">
        <f t="shared" si="1"/>
        <v>-2770</v>
      </c>
    </row>
    <row r="44" ht="30" customHeight="1" spans="1:6">
      <c r="A44" s="94" t="s">
        <v>123</v>
      </c>
      <c r="B44" s="18">
        <v>3375</v>
      </c>
      <c r="C44" s="18">
        <v>3429</v>
      </c>
      <c r="D44" s="110">
        <v>44</v>
      </c>
      <c r="E44" s="19">
        <f t="shared" si="0"/>
        <v>100.296296296296</v>
      </c>
      <c r="F44" s="98">
        <f t="shared" si="1"/>
        <v>54</v>
      </c>
    </row>
    <row r="45" ht="30" customHeight="1" spans="1:6">
      <c r="A45" s="94" t="s">
        <v>124</v>
      </c>
      <c r="B45" s="18">
        <v>279</v>
      </c>
      <c r="C45" s="18">
        <v>434</v>
      </c>
      <c r="D45" s="110">
        <v>259</v>
      </c>
      <c r="E45" s="19">
        <f t="shared" si="0"/>
        <v>62.7240143369176</v>
      </c>
      <c r="F45" s="98">
        <f t="shared" si="1"/>
        <v>155</v>
      </c>
    </row>
    <row r="46" ht="30" customHeight="1" spans="1:6">
      <c r="A46" s="111" t="s">
        <v>125</v>
      </c>
      <c r="B46" s="18">
        <v>2257</v>
      </c>
      <c r="C46" s="18">
        <v>2223</v>
      </c>
      <c r="D46" s="110"/>
      <c r="E46" s="19">
        <f t="shared" si="0"/>
        <v>98.4935755427559</v>
      </c>
      <c r="F46" s="98">
        <f t="shared" si="1"/>
        <v>-34</v>
      </c>
    </row>
    <row r="47" ht="30" customHeight="1" spans="1:6">
      <c r="A47" s="94" t="s">
        <v>126</v>
      </c>
      <c r="B47" s="18">
        <v>54234</v>
      </c>
      <c r="C47" s="18">
        <v>11925</v>
      </c>
      <c r="D47" s="110">
        <v>96</v>
      </c>
      <c r="E47" s="19">
        <f t="shared" si="0"/>
        <v>21.8110410443633</v>
      </c>
      <c r="F47" s="98">
        <f t="shared" si="1"/>
        <v>-42309</v>
      </c>
    </row>
    <row r="48" ht="30" customHeight="1" spans="1:6">
      <c r="A48" s="94" t="s">
        <v>127</v>
      </c>
      <c r="B48" s="18">
        <v>0</v>
      </c>
      <c r="C48" s="18">
        <v>591</v>
      </c>
      <c r="D48" s="110">
        <v>590</v>
      </c>
      <c r="E48" s="19"/>
      <c r="F48" s="98">
        <f t="shared" si="1"/>
        <v>591</v>
      </c>
    </row>
    <row r="49" ht="30" customHeight="1" spans="1:6">
      <c r="A49" s="94" t="s">
        <v>128</v>
      </c>
      <c r="B49" s="18">
        <v>16476</v>
      </c>
      <c r="C49" s="18">
        <v>27749</v>
      </c>
      <c r="D49" s="49">
        <v>13283</v>
      </c>
      <c r="E49" s="19">
        <f t="shared" si="0"/>
        <v>87.8004369992717</v>
      </c>
      <c r="F49" s="98">
        <f t="shared" si="1"/>
        <v>11273</v>
      </c>
    </row>
    <row r="50" ht="30" customHeight="1" spans="1:6">
      <c r="A50" s="97" t="s">
        <v>129</v>
      </c>
      <c r="B50" s="18">
        <v>204</v>
      </c>
      <c r="C50" s="18">
        <v>245</v>
      </c>
      <c r="D50" s="49"/>
      <c r="E50" s="19">
        <f t="shared" si="0"/>
        <v>120.098039215686</v>
      </c>
      <c r="F50" s="98">
        <f t="shared" si="1"/>
        <v>41</v>
      </c>
    </row>
    <row r="51" ht="30" customHeight="1" spans="1:6">
      <c r="A51" s="97" t="s">
        <v>130</v>
      </c>
      <c r="B51" s="18">
        <v>2495</v>
      </c>
      <c r="C51" s="18">
        <v>8568</v>
      </c>
      <c r="D51" s="49">
        <v>7939</v>
      </c>
      <c r="E51" s="19">
        <f t="shared" si="0"/>
        <v>25.2104208416834</v>
      </c>
      <c r="F51" s="98">
        <f t="shared" si="1"/>
        <v>6073</v>
      </c>
    </row>
    <row r="52" ht="30" customHeight="1" spans="1:6">
      <c r="A52" s="97" t="s">
        <v>131</v>
      </c>
      <c r="B52" s="18">
        <v>4297</v>
      </c>
      <c r="C52" s="18">
        <v>4341</v>
      </c>
      <c r="D52" s="49"/>
      <c r="E52" s="19">
        <f t="shared" si="0"/>
        <v>101.023970211776</v>
      </c>
      <c r="F52" s="98">
        <f t="shared" si="1"/>
        <v>44</v>
      </c>
    </row>
    <row r="53" ht="30" customHeight="1" spans="1:6">
      <c r="A53" s="97" t="s">
        <v>132</v>
      </c>
      <c r="B53" s="18">
        <v>278</v>
      </c>
      <c r="C53" s="18">
        <v>289</v>
      </c>
      <c r="D53" s="49">
        <v>64</v>
      </c>
      <c r="E53" s="19">
        <f t="shared" si="0"/>
        <v>80.9352517985612</v>
      </c>
      <c r="F53" s="98">
        <f t="shared" si="1"/>
        <v>11</v>
      </c>
    </row>
    <row r="54" ht="30" customHeight="1" spans="1:6">
      <c r="A54" s="97" t="s">
        <v>133</v>
      </c>
      <c r="B54" s="18">
        <v>9202</v>
      </c>
      <c r="C54" s="18">
        <v>14306</v>
      </c>
      <c r="D54" s="49">
        <v>5280</v>
      </c>
      <c r="E54" s="19">
        <f t="shared" si="0"/>
        <v>98.0873723103673</v>
      </c>
      <c r="F54" s="98">
        <f t="shared" si="1"/>
        <v>5104</v>
      </c>
    </row>
    <row r="55" ht="30" customHeight="1" spans="1:6">
      <c r="A55" s="94" t="s">
        <v>134</v>
      </c>
      <c r="B55" s="18">
        <v>1932</v>
      </c>
      <c r="C55" s="18">
        <v>2001</v>
      </c>
      <c r="D55" s="49">
        <v>391</v>
      </c>
      <c r="E55" s="19">
        <f t="shared" si="0"/>
        <v>83.3333333333333</v>
      </c>
      <c r="F55" s="98">
        <f t="shared" si="1"/>
        <v>69</v>
      </c>
    </row>
    <row r="56" ht="30" customHeight="1" spans="1:6">
      <c r="A56" s="97" t="s">
        <v>135</v>
      </c>
      <c r="B56" s="18">
        <v>1083</v>
      </c>
      <c r="C56" s="18">
        <v>1024</v>
      </c>
      <c r="D56" s="49">
        <v>81</v>
      </c>
      <c r="E56" s="19">
        <f t="shared" si="0"/>
        <v>87.072945521699</v>
      </c>
      <c r="F56" s="98">
        <f t="shared" si="1"/>
        <v>-59</v>
      </c>
    </row>
    <row r="57" ht="30" customHeight="1" spans="1:6">
      <c r="A57" s="97" t="s">
        <v>136</v>
      </c>
      <c r="B57" s="18">
        <v>593</v>
      </c>
      <c r="C57" s="18">
        <v>388</v>
      </c>
      <c r="D57" s="49">
        <v>1</v>
      </c>
      <c r="E57" s="19">
        <f t="shared" si="0"/>
        <v>65.2613827993255</v>
      </c>
      <c r="F57" s="98">
        <f t="shared" si="1"/>
        <v>-205</v>
      </c>
    </row>
    <row r="58" ht="30" customHeight="1" spans="1:6">
      <c r="A58" s="97" t="s">
        <v>137</v>
      </c>
      <c r="B58" s="18">
        <v>256</v>
      </c>
      <c r="C58" s="18">
        <v>281</v>
      </c>
      <c r="D58" s="49">
        <v>1</v>
      </c>
      <c r="E58" s="19">
        <f t="shared" si="0"/>
        <v>109.375</v>
      </c>
      <c r="F58" s="98">
        <f t="shared" si="1"/>
        <v>25</v>
      </c>
    </row>
    <row r="59" ht="30" customHeight="1" spans="1:6">
      <c r="A59" s="97" t="s">
        <v>138</v>
      </c>
      <c r="B59" s="18"/>
      <c r="C59" s="18">
        <v>28</v>
      </c>
      <c r="D59" s="49">
        <v>28</v>
      </c>
      <c r="E59" s="19"/>
      <c r="F59" s="98">
        <f t="shared" si="1"/>
        <v>28</v>
      </c>
    </row>
    <row r="60" ht="30" customHeight="1" spans="1:6">
      <c r="A60" s="97" t="s">
        <v>139</v>
      </c>
      <c r="B60" s="18"/>
      <c r="C60" s="18">
        <v>280</v>
      </c>
      <c r="D60" s="49">
        <v>280</v>
      </c>
      <c r="E60" s="19"/>
      <c r="F60" s="98">
        <f t="shared" si="1"/>
        <v>280</v>
      </c>
    </row>
    <row r="61" ht="30" customHeight="1" spans="1:6">
      <c r="A61" s="94" t="s">
        <v>140</v>
      </c>
      <c r="B61" s="18">
        <v>53494</v>
      </c>
      <c r="C61" s="18">
        <v>68398</v>
      </c>
      <c r="D61" s="49">
        <v>20268</v>
      </c>
      <c r="E61" s="19">
        <f t="shared" si="0"/>
        <v>89.9727072195013</v>
      </c>
      <c r="F61" s="98">
        <f t="shared" si="1"/>
        <v>14904</v>
      </c>
    </row>
    <row r="62" ht="30" customHeight="1" spans="1:6">
      <c r="A62" s="111" t="s">
        <v>141</v>
      </c>
      <c r="B62" s="18">
        <v>3339</v>
      </c>
      <c r="C62" s="18">
        <v>3686</v>
      </c>
      <c r="D62" s="49">
        <v>264</v>
      </c>
      <c r="E62" s="19">
        <f t="shared" si="0"/>
        <v>102.485774183887</v>
      </c>
      <c r="F62" s="98">
        <f t="shared" si="1"/>
        <v>347</v>
      </c>
    </row>
    <row r="63" ht="30" customHeight="1" spans="1:6">
      <c r="A63" s="94" t="s">
        <v>142</v>
      </c>
      <c r="B63" s="18">
        <v>14684</v>
      </c>
      <c r="C63" s="18">
        <v>18870</v>
      </c>
      <c r="D63" s="49">
        <v>4861</v>
      </c>
      <c r="E63" s="19">
        <f t="shared" si="0"/>
        <v>95.4031599019341</v>
      </c>
      <c r="F63" s="98">
        <f t="shared" si="1"/>
        <v>4186</v>
      </c>
    </row>
    <row r="64" ht="30" customHeight="1" spans="1:6">
      <c r="A64" s="94" t="s">
        <v>143</v>
      </c>
      <c r="B64" s="18">
        <v>16773</v>
      </c>
      <c r="C64" s="18">
        <v>18556</v>
      </c>
      <c r="D64" s="49">
        <v>5</v>
      </c>
      <c r="E64" s="19">
        <f t="shared" si="0"/>
        <v>110.600369641686</v>
      </c>
      <c r="F64" s="98">
        <f t="shared" si="1"/>
        <v>1783</v>
      </c>
    </row>
    <row r="65" ht="30" customHeight="1" spans="1:6">
      <c r="A65" s="94" t="s">
        <v>144</v>
      </c>
      <c r="B65" s="18">
        <v>274</v>
      </c>
      <c r="C65" s="18">
        <v>336</v>
      </c>
      <c r="D65" s="49">
        <v>50</v>
      </c>
      <c r="E65" s="19">
        <f t="shared" si="0"/>
        <v>104.379562043796</v>
      </c>
      <c r="F65" s="98">
        <f t="shared" si="1"/>
        <v>62</v>
      </c>
    </row>
    <row r="66" ht="30" customHeight="1" spans="1:6">
      <c r="A66" s="94" t="s">
        <v>145</v>
      </c>
      <c r="B66" s="18">
        <v>2033</v>
      </c>
      <c r="C66" s="18">
        <v>3038</v>
      </c>
      <c r="D66" s="49">
        <v>958</v>
      </c>
      <c r="E66" s="19">
        <f t="shared" si="0"/>
        <v>102.311854402361</v>
      </c>
      <c r="F66" s="98">
        <f t="shared" si="1"/>
        <v>1005</v>
      </c>
    </row>
    <row r="67" ht="30" customHeight="1" spans="1:6">
      <c r="A67" s="94" t="s">
        <v>146</v>
      </c>
      <c r="B67" s="18">
        <v>7883</v>
      </c>
      <c r="C67" s="18">
        <v>13032</v>
      </c>
      <c r="D67" s="49">
        <v>11092</v>
      </c>
      <c r="E67" s="19">
        <f t="shared" si="0"/>
        <v>24.6099200811874</v>
      </c>
      <c r="F67" s="98">
        <f t="shared" si="1"/>
        <v>5149</v>
      </c>
    </row>
    <row r="68" ht="30" customHeight="1" spans="1:6">
      <c r="A68" s="94" t="s">
        <v>147</v>
      </c>
      <c r="B68" s="18">
        <v>2200</v>
      </c>
      <c r="C68" s="18">
        <v>4198</v>
      </c>
      <c r="D68" s="49">
        <v>2299</v>
      </c>
      <c r="E68" s="19">
        <f t="shared" si="0"/>
        <v>86.3181818181818</v>
      </c>
      <c r="F68" s="98">
        <f t="shared" si="1"/>
        <v>1998</v>
      </c>
    </row>
    <row r="69" ht="30" customHeight="1" spans="1:6">
      <c r="A69" s="94" t="s">
        <v>148</v>
      </c>
      <c r="B69" s="18">
        <v>130</v>
      </c>
      <c r="C69" s="18">
        <v>187</v>
      </c>
      <c r="D69" s="49">
        <v>47</v>
      </c>
      <c r="E69" s="19">
        <f t="shared" si="0"/>
        <v>107.692307692308</v>
      </c>
      <c r="F69" s="98">
        <f t="shared" si="1"/>
        <v>57</v>
      </c>
    </row>
    <row r="70" ht="30" customHeight="1" spans="1:6">
      <c r="A70" s="94" t="s">
        <v>149</v>
      </c>
      <c r="B70" s="18">
        <v>1358</v>
      </c>
      <c r="C70" s="18">
        <v>1514</v>
      </c>
      <c r="D70" s="49">
        <v>222</v>
      </c>
      <c r="E70" s="19">
        <f t="shared" si="0"/>
        <v>95.139911634757</v>
      </c>
      <c r="F70" s="98">
        <f t="shared" si="1"/>
        <v>156</v>
      </c>
    </row>
    <row r="71" ht="30" customHeight="1" spans="1:6">
      <c r="A71" s="94" t="s">
        <v>150</v>
      </c>
      <c r="B71" s="18">
        <v>298</v>
      </c>
      <c r="C71" s="18">
        <v>271</v>
      </c>
      <c r="D71" s="49">
        <v>4</v>
      </c>
      <c r="E71" s="19">
        <f t="shared" si="0"/>
        <v>89.5973154362416</v>
      </c>
      <c r="F71" s="98">
        <f t="shared" ref="F71:F133" si="2">C71-B71</f>
        <v>-27</v>
      </c>
    </row>
    <row r="72" ht="30" customHeight="1" spans="1:6">
      <c r="A72" s="94" t="s">
        <v>151</v>
      </c>
      <c r="B72" s="18">
        <v>10</v>
      </c>
      <c r="C72" s="18">
        <v>308</v>
      </c>
      <c r="D72" s="49">
        <v>298</v>
      </c>
      <c r="E72" s="19">
        <f t="shared" ref="E72:E134" si="3">(C72-D72)/B72*100</f>
        <v>100</v>
      </c>
      <c r="F72" s="98">
        <f t="shared" si="2"/>
        <v>298</v>
      </c>
    </row>
    <row r="73" ht="30" customHeight="1" spans="1:6">
      <c r="A73" s="94" t="s">
        <v>152</v>
      </c>
      <c r="B73" s="18">
        <v>1951</v>
      </c>
      <c r="C73" s="18">
        <v>1856</v>
      </c>
      <c r="D73" s="49">
        <v>158</v>
      </c>
      <c r="E73" s="19">
        <f t="shared" si="3"/>
        <v>87.0322911327524</v>
      </c>
      <c r="F73" s="98">
        <f t="shared" si="2"/>
        <v>-95</v>
      </c>
    </row>
    <row r="74" ht="30" customHeight="1" spans="1:6">
      <c r="A74" s="94" t="s">
        <v>153</v>
      </c>
      <c r="B74" s="18">
        <v>205</v>
      </c>
      <c r="C74" s="18">
        <v>214</v>
      </c>
      <c r="D74" s="49">
        <v>9</v>
      </c>
      <c r="E74" s="19">
        <f t="shared" si="3"/>
        <v>100</v>
      </c>
      <c r="F74" s="98">
        <f t="shared" si="2"/>
        <v>9</v>
      </c>
    </row>
    <row r="75" ht="30" customHeight="1" spans="1:6">
      <c r="A75" s="111" t="s">
        <v>154</v>
      </c>
      <c r="B75" s="18">
        <v>2356</v>
      </c>
      <c r="C75" s="18">
        <v>2332</v>
      </c>
      <c r="D75" s="49">
        <v>1</v>
      </c>
      <c r="E75" s="19">
        <f t="shared" si="3"/>
        <v>98.9388794567063</v>
      </c>
      <c r="F75" s="98">
        <f t="shared" si="2"/>
        <v>-24</v>
      </c>
    </row>
    <row r="76" ht="30" customHeight="1" spans="1:6">
      <c r="A76" s="94" t="s">
        <v>155</v>
      </c>
      <c r="B76" s="18">
        <v>76645</v>
      </c>
      <c r="C76" s="18">
        <v>80948</v>
      </c>
      <c r="D76" s="49">
        <v>11257</v>
      </c>
      <c r="E76" s="19">
        <f t="shared" si="3"/>
        <v>90.9270011090091</v>
      </c>
      <c r="F76" s="98">
        <f t="shared" si="2"/>
        <v>4303</v>
      </c>
    </row>
    <row r="77" ht="30" customHeight="1" spans="1:6">
      <c r="A77" s="94" t="s">
        <v>156</v>
      </c>
      <c r="B77" s="18">
        <v>513</v>
      </c>
      <c r="C77" s="18">
        <v>3420</v>
      </c>
      <c r="D77" s="49">
        <v>2886</v>
      </c>
      <c r="E77" s="19">
        <f t="shared" si="3"/>
        <v>104.093567251462</v>
      </c>
      <c r="F77" s="98">
        <f t="shared" si="2"/>
        <v>2907</v>
      </c>
    </row>
    <row r="78" ht="30" customHeight="1" spans="1:6">
      <c r="A78" s="94" t="s">
        <v>157</v>
      </c>
      <c r="B78" s="18">
        <v>2172</v>
      </c>
      <c r="C78" s="18">
        <v>1294</v>
      </c>
      <c r="D78" s="49">
        <v>94</v>
      </c>
      <c r="E78" s="19">
        <f t="shared" si="3"/>
        <v>55.2486187845304</v>
      </c>
      <c r="F78" s="98">
        <f t="shared" si="2"/>
        <v>-878</v>
      </c>
    </row>
    <row r="79" ht="30" customHeight="1" spans="1:6">
      <c r="A79" s="94" t="s">
        <v>158</v>
      </c>
      <c r="B79" s="18">
        <v>10895</v>
      </c>
      <c r="C79" s="18">
        <v>5664</v>
      </c>
      <c r="D79" s="49">
        <v>331</v>
      </c>
      <c r="E79" s="19">
        <f t="shared" si="3"/>
        <v>48.9490592014686</v>
      </c>
      <c r="F79" s="98">
        <f t="shared" si="2"/>
        <v>-5231</v>
      </c>
    </row>
    <row r="80" ht="30" customHeight="1" spans="1:6">
      <c r="A80" s="94" t="s">
        <v>159</v>
      </c>
      <c r="B80" s="18">
        <v>10755</v>
      </c>
      <c r="C80" s="18">
        <v>16671</v>
      </c>
      <c r="D80" s="49">
        <v>5669</v>
      </c>
      <c r="E80" s="19">
        <f t="shared" si="3"/>
        <v>102.296606229661</v>
      </c>
      <c r="F80" s="98">
        <f t="shared" si="2"/>
        <v>5916</v>
      </c>
    </row>
    <row r="81" ht="30" customHeight="1" spans="1:6">
      <c r="A81" s="94" t="s">
        <v>160</v>
      </c>
      <c r="B81" s="18">
        <v>22858</v>
      </c>
      <c r="C81" s="18">
        <v>24980</v>
      </c>
      <c r="D81" s="49">
        <v>1045</v>
      </c>
      <c r="E81" s="19">
        <f t="shared" si="3"/>
        <v>104.711698311313</v>
      </c>
      <c r="F81" s="98">
        <f t="shared" si="2"/>
        <v>2122</v>
      </c>
    </row>
    <row r="82" ht="30" customHeight="1" spans="1:6">
      <c r="A82" s="112" t="s">
        <v>161</v>
      </c>
      <c r="B82" s="18">
        <v>108</v>
      </c>
      <c r="C82" s="18">
        <v>200</v>
      </c>
      <c r="D82" s="49">
        <v>92</v>
      </c>
      <c r="E82" s="19">
        <f t="shared" si="3"/>
        <v>100</v>
      </c>
      <c r="F82" s="98">
        <f t="shared" si="2"/>
        <v>92</v>
      </c>
    </row>
    <row r="83" ht="30" customHeight="1" spans="1:6">
      <c r="A83" s="112" t="s">
        <v>162</v>
      </c>
      <c r="B83" s="18">
        <v>26772</v>
      </c>
      <c r="C83" s="18">
        <v>26823</v>
      </c>
      <c r="D83" s="49">
        <v>1140</v>
      </c>
      <c r="E83" s="19">
        <f t="shared" si="3"/>
        <v>95.9323173464814</v>
      </c>
      <c r="F83" s="98">
        <f t="shared" si="2"/>
        <v>51</v>
      </c>
    </row>
    <row r="84" ht="30" customHeight="1" spans="1:6">
      <c r="A84" s="111" t="s">
        <v>163</v>
      </c>
      <c r="B84" s="18">
        <v>2572</v>
      </c>
      <c r="C84" s="18">
        <v>1896</v>
      </c>
      <c r="D84" s="49"/>
      <c r="E84" s="19">
        <f t="shared" si="3"/>
        <v>73.7169517884914</v>
      </c>
      <c r="F84" s="98">
        <f t="shared" si="2"/>
        <v>-676</v>
      </c>
    </row>
    <row r="85" ht="30" customHeight="1" spans="1:6">
      <c r="A85" s="94" t="s">
        <v>164</v>
      </c>
      <c r="B85" s="18">
        <v>5920</v>
      </c>
      <c r="C85" s="18">
        <v>2843</v>
      </c>
      <c r="D85" s="49">
        <v>8</v>
      </c>
      <c r="E85" s="19">
        <f t="shared" si="3"/>
        <v>47.8885135135135</v>
      </c>
      <c r="F85" s="98">
        <f t="shared" si="2"/>
        <v>-3077</v>
      </c>
    </row>
    <row r="86" ht="30" customHeight="1" spans="1:6">
      <c r="A86" s="97" t="s">
        <v>165</v>
      </c>
      <c r="B86" s="18">
        <v>594</v>
      </c>
      <c r="C86" s="18">
        <v>628</v>
      </c>
      <c r="D86" s="49"/>
      <c r="E86" s="19">
        <f t="shared" si="3"/>
        <v>105.723905723906</v>
      </c>
      <c r="F86" s="98">
        <f t="shared" si="2"/>
        <v>34</v>
      </c>
    </row>
    <row r="87" ht="30" customHeight="1" spans="1:6">
      <c r="A87" s="97" t="s">
        <v>166</v>
      </c>
      <c r="B87" s="18">
        <v>240</v>
      </c>
      <c r="C87" s="18">
        <v>274</v>
      </c>
      <c r="D87" s="49"/>
      <c r="E87" s="19">
        <f t="shared" si="3"/>
        <v>114.166666666667</v>
      </c>
      <c r="F87" s="98">
        <f t="shared" si="2"/>
        <v>34</v>
      </c>
    </row>
    <row r="88" ht="30" customHeight="1" spans="1:6">
      <c r="A88" s="97" t="s">
        <v>167</v>
      </c>
      <c r="B88" s="18">
        <v>4392</v>
      </c>
      <c r="C88" s="18">
        <v>1646</v>
      </c>
      <c r="D88" s="49"/>
      <c r="E88" s="19">
        <f t="shared" si="3"/>
        <v>37.4772313296903</v>
      </c>
      <c r="F88" s="98">
        <f t="shared" si="2"/>
        <v>-2746</v>
      </c>
    </row>
    <row r="89" ht="30" customHeight="1" spans="1:6">
      <c r="A89" s="97" t="s">
        <v>168</v>
      </c>
      <c r="B89" s="18"/>
      <c r="C89" s="18">
        <v>8</v>
      </c>
      <c r="D89" s="49">
        <v>8</v>
      </c>
      <c r="E89" s="19"/>
      <c r="F89" s="98">
        <f t="shared" si="2"/>
        <v>8</v>
      </c>
    </row>
    <row r="90" ht="30" customHeight="1" spans="1:6">
      <c r="A90" s="97" t="s">
        <v>169</v>
      </c>
      <c r="B90" s="18">
        <v>694</v>
      </c>
      <c r="C90" s="18">
        <v>287</v>
      </c>
      <c r="D90" s="49"/>
      <c r="E90" s="19">
        <f t="shared" si="3"/>
        <v>41.3544668587896</v>
      </c>
      <c r="F90" s="98">
        <f t="shared" si="2"/>
        <v>-407</v>
      </c>
    </row>
    <row r="91" ht="30" customHeight="1" spans="1:6">
      <c r="A91" s="94" t="s">
        <v>170</v>
      </c>
      <c r="B91" s="18">
        <v>115507</v>
      </c>
      <c r="C91" s="18">
        <v>113822</v>
      </c>
      <c r="D91" s="49">
        <v>699</v>
      </c>
      <c r="E91" s="19">
        <f t="shared" si="3"/>
        <v>97.9360558234566</v>
      </c>
      <c r="F91" s="98">
        <f t="shared" si="2"/>
        <v>-1685</v>
      </c>
    </row>
    <row r="92" ht="30" customHeight="1" spans="1:6">
      <c r="A92" s="97" t="s">
        <v>171</v>
      </c>
      <c r="B92" s="18">
        <v>24308</v>
      </c>
      <c r="C92" s="18">
        <v>13291</v>
      </c>
      <c r="D92" s="49">
        <v>140</v>
      </c>
      <c r="E92" s="19">
        <f t="shared" si="3"/>
        <v>54.1015303603752</v>
      </c>
      <c r="F92" s="98">
        <f t="shared" si="2"/>
        <v>-11017</v>
      </c>
    </row>
    <row r="93" ht="30" customHeight="1" spans="1:6">
      <c r="A93" s="97" t="s">
        <v>172</v>
      </c>
      <c r="B93" s="18">
        <v>4321</v>
      </c>
      <c r="C93" s="18">
        <v>3252</v>
      </c>
      <c r="D93" s="49"/>
      <c r="E93" s="19">
        <f t="shared" si="3"/>
        <v>75.2603563989817</v>
      </c>
      <c r="F93" s="98">
        <f t="shared" si="2"/>
        <v>-1069</v>
      </c>
    </row>
    <row r="94" ht="30" customHeight="1" spans="1:6">
      <c r="A94" s="97" t="s">
        <v>173</v>
      </c>
      <c r="B94" s="18">
        <v>32612</v>
      </c>
      <c r="C94" s="18">
        <v>31230</v>
      </c>
      <c r="D94" s="49">
        <v>134</v>
      </c>
      <c r="E94" s="19">
        <f t="shared" si="3"/>
        <v>95.3514043910217</v>
      </c>
      <c r="F94" s="98">
        <f t="shared" si="2"/>
        <v>-1382</v>
      </c>
    </row>
    <row r="95" ht="30" customHeight="1" spans="1:6">
      <c r="A95" s="97" t="s">
        <v>174</v>
      </c>
      <c r="B95" s="18">
        <v>46782</v>
      </c>
      <c r="C95" s="18">
        <v>58675</v>
      </c>
      <c r="D95" s="49">
        <v>425</v>
      </c>
      <c r="E95" s="19">
        <f t="shared" si="3"/>
        <v>124.513701851139</v>
      </c>
      <c r="F95" s="98">
        <f t="shared" si="2"/>
        <v>11893</v>
      </c>
    </row>
    <row r="96" ht="30" customHeight="1" spans="1:6">
      <c r="A96" s="97" t="s">
        <v>175</v>
      </c>
      <c r="B96" s="18">
        <v>7484</v>
      </c>
      <c r="C96" s="18">
        <v>7374</v>
      </c>
      <c r="D96" s="49"/>
      <c r="E96" s="19">
        <f t="shared" si="3"/>
        <v>98.5301977552111</v>
      </c>
      <c r="F96" s="98">
        <f t="shared" si="2"/>
        <v>-110</v>
      </c>
    </row>
    <row r="97" ht="30" customHeight="1" spans="1:6">
      <c r="A97" s="94" t="s">
        <v>176</v>
      </c>
      <c r="B97" s="18">
        <v>49319</v>
      </c>
      <c r="C97" s="18">
        <v>40651</v>
      </c>
      <c r="D97" s="110">
        <v>18128</v>
      </c>
      <c r="E97" s="19">
        <f t="shared" si="3"/>
        <v>45.6679981345932</v>
      </c>
      <c r="F97" s="98">
        <f t="shared" si="2"/>
        <v>-8668</v>
      </c>
    </row>
    <row r="98" ht="30" customHeight="1" spans="1:6">
      <c r="A98" s="94" t="s">
        <v>177</v>
      </c>
      <c r="B98" s="18">
        <v>14944</v>
      </c>
      <c r="C98" s="18">
        <v>9808</v>
      </c>
      <c r="D98" s="49">
        <v>2344</v>
      </c>
      <c r="E98" s="19">
        <f t="shared" si="3"/>
        <v>49.9464668094218</v>
      </c>
      <c r="F98" s="98">
        <f t="shared" si="2"/>
        <v>-5136</v>
      </c>
    </row>
    <row r="99" ht="30" customHeight="1" spans="1:6">
      <c r="A99" s="94" t="s">
        <v>178</v>
      </c>
      <c r="B99" s="18">
        <v>3612</v>
      </c>
      <c r="C99" s="18">
        <v>4153</v>
      </c>
      <c r="D99" s="49">
        <v>1930</v>
      </c>
      <c r="E99" s="19">
        <f t="shared" si="3"/>
        <v>61.5448504983389</v>
      </c>
      <c r="F99" s="98">
        <f t="shared" si="2"/>
        <v>541</v>
      </c>
    </row>
    <row r="100" ht="30" customHeight="1" spans="1:6">
      <c r="A100" s="94" t="s">
        <v>179</v>
      </c>
      <c r="B100" s="18">
        <v>28050</v>
      </c>
      <c r="C100" s="18">
        <v>22236</v>
      </c>
      <c r="D100" s="49">
        <v>13662</v>
      </c>
      <c r="E100" s="19">
        <f t="shared" si="3"/>
        <v>30.5668449197861</v>
      </c>
      <c r="F100" s="98">
        <f t="shared" si="2"/>
        <v>-5814</v>
      </c>
    </row>
    <row r="101" ht="30" customHeight="1" spans="1:6">
      <c r="A101" s="94" t="s">
        <v>180</v>
      </c>
      <c r="B101" s="18">
        <v>2222</v>
      </c>
      <c r="C101" s="18">
        <v>4273</v>
      </c>
      <c r="D101" s="49">
        <v>192</v>
      </c>
      <c r="E101" s="19">
        <f t="shared" si="3"/>
        <v>183.663366336634</v>
      </c>
      <c r="F101" s="98">
        <f t="shared" si="2"/>
        <v>2051</v>
      </c>
    </row>
    <row r="102" ht="30" customHeight="1" spans="1:6">
      <c r="A102" s="94" t="s">
        <v>181</v>
      </c>
      <c r="B102" s="18">
        <v>340</v>
      </c>
      <c r="C102" s="18">
        <v>126</v>
      </c>
      <c r="D102" s="49"/>
      <c r="E102" s="19">
        <f t="shared" si="3"/>
        <v>37.0588235294118</v>
      </c>
      <c r="F102" s="98">
        <f t="shared" si="2"/>
        <v>-214</v>
      </c>
    </row>
    <row r="103" ht="30" customHeight="1" spans="1:6">
      <c r="A103" s="94" t="s">
        <v>182</v>
      </c>
      <c r="B103" s="18">
        <v>151</v>
      </c>
      <c r="C103" s="18">
        <v>55</v>
      </c>
      <c r="D103" s="49"/>
      <c r="E103" s="19">
        <f t="shared" si="3"/>
        <v>36.4238410596026</v>
      </c>
      <c r="F103" s="98">
        <f t="shared" si="2"/>
        <v>-96</v>
      </c>
    </row>
    <row r="104" ht="30" customHeight="1" spans="1:6">
      <c r="A104" s="94" t="s">
        <v>183</v>
      </c>
      <c r="B104" s="18">
        <v>2011</v>
      </c>
      <c r="C104" s="18">
        <v>1415</v>
      </c>
      <c r="D104" s="49">
        <v>35</v>
      </c>
      <c r="E104" s="19">
        <f t="shared" si="3"/>
        <v>68.6225758329189</v>
      </c>
      <c r="F104" s="98">
        <f t="shared" si="2"/>
        <v>-596</v>
      </c>
    </row>
    <row r="105" ht="30" customHeight="1" spans="1:6">
      <c r="A105" s="97" t="s">
        <v>184</v>
      </c>
      <c r="B105" s="18">
        <v>2011</v>
      </c>
      <c r="C105" s="18">
        <v>1395</v>
      </c>
      <c r="D105" s="49">
        <v>15</v>
      </c>
      <c r="E105" s="19">
        <f t="shared" si="3"/>
        <v>68.6225758329189</v>
      </c>
      <c r="F105" s="98">
        <f t="shared" si="2"/>
        <v>-616</v>
      </c>
    </row>
    <row r="106" ht="30" customHeight="1" spans="1:6">
      <c r="A106" s="111" t="s">
        <v>185</v>
      </c>
      <c r="B106" s="18">
        <v>0</v>
      </c>
      <c r="C106" s="18">
        <v>20</v>
      </c>
      <c r="D106" s="49">
        <v>20</v>
      </c>
      <c r="E106" s="19"/>
      <c r="F106" s="98">
        <f t="shared" si="2"/>
        <v>20</v>
      </c>
    </row>
    <row r="107" ht="30" customHeight="1" spans="1:6">
      <c r="A107" s="111" t="s">
        <v>186</v>
      </c>
      <c r="B107" s="18">
        <v>4064</v>
      </c>
      <c r="C107" s="18">
        <v>4198</v>
      </c>
      <c r="D107" s="49">
        <v>973</v>
      </c>
      <c r="E107" s="19">
        <f t="shared" si="3"/>
        <v>79.3553149606299</v>
      </c>
      <c r="F107" s="98">
        <f t="shared" si="2"/>
        <v>134</v>
      </c>
    </row>
    <row r="108" ht="30" customHeight="1" spans="1:6">
      <c r="A108" s="97" t="s">
        <v>187</v>
      </c>
      <c r="B108" s="18">
        <v>500</v>
      </c>
      <c r="C108" s="18">
        <v>211</v>
      </c>
      <c r="D108" s="49">
        <v>211</v>
      </c>
      <c r="E108" s="19">
        <f t="shared" si="3"/>
        <v>0</v>
      </c>
      <c r="F108" s="98">
        <f t="shared" si="2"/>
        <v>-289</v>
      </c>
    </row>
    <row r="109" ht="30" customHeight="1" spans="1:6">
      <c r="A109" s="111" t="s">
        <v>188</v>
      </c>
      <c r="B109" s="18">
        <v>0</v>
      </c>
      <c r="C109" s="18">
        <v>20</v>
      </c>
      <c r="D109" s="49">
        <v>20</v>
      </c>
      <c r="E109" s="19"/>
      <c r="F109" s="98">
        <f t="shared" si="2"/>
        <v>20</v>
      </c>
    </row>
    <row r="110" ht="30" customHeight="1" spans="1:6">
      <c r="A110" s="97" t="s">
        <v>189</v>
      </c>
      <c r="B110" s="18">
        <v>1783</v>
      </c>
      <c r="C110" s="18">
        <v>1735</v>
      </c>
      <c r="D110" s="49"/>
      <c r="E110" s="19">
        <f t="shared" si="3"/>
        <v>97.3079080201907</v>
      </c>
      <c r="F110" s="98">
        <f t="shared" si="2"/>
        <v>-48</v>
      </c>
    </row>
    <row r="111" ht="30" customHeight="1" spans="1:6">
      <c r="A111" s="99" t="s">
        <v>190</v>
      </c>
      <c r="B111" s="18">
        <v>1317</v>
      </c>
      <c r="C111" s="18">
        <v>1139</v>
      </c>
      <c r="D111" s="49">
        <v>103</v>
      </c>
      <c r="E111" s="19">
        <f t="shared" si="3"/>
        <v>78.663629460896</v>
      </c>
      <c r="F111" s="98">
        <f t="shared" si="2"/>
        <v>-178</v>
      </c>
    </row>
    <row r="112" ht="30" customHeight="1" spans="1:6">
      <c r="A112" s="99" t="s">
        <v>191</v>
      </c>
      <c r="B112" s="18">
        <v>464</v>
      </c>
      <c r="C112" s="18">
        <v>1093</v>
      </c>
      <c r="D112" s="49">
        <v>639</v>
      </c>
      <c r="E112" s="19">
        <f t="shared" si="3"/>
        <v>97.8448275862069</v>
      </c>
      <c r="F112" s="98">
        <f t="shared" si="2"/>
        <v>629</v>
      </c>
    </row>
    <row r="113" ht="30" customHeight="1" spans="1:6">
      <c r="A113" s="94" t="s">
        <v>192</v>
      </c>
      <c r="B113" s="18">
        <v>1662</v>
      </c>
      <c r="C113" s="18">
        <v>2764</v>
      </c>
      <c r="D113" s="49">
        <v>1729</v>
      </c>
      <c r="E113" s="19">
        <f t="shared" si="3"/>
        <v>62.2743682310469</v>
      </c>
      <c r="F113" s="98">
        <f t="shared" si="2"/>
        <v>1102</v>
      </c>
    </row>
    <row r="114" ht="30" customHeight="1" spans="1:6">
      <c r="A114" s="97" t="s">
        <v>193</v>
      </c>
      <c r="B114" s="18">
        <v>1009</v>
      </c>
      <c r="C114" s="18">
        <v>776</v>
      </c>
      <c r="D114" s="49">
        <v>206</v>
      </c>
      <c r="E114" s="19">
        <f t="shared" si="3"/>
        <v>56.4915758176412</v>
      </c>
      <c r="F114" s="98">
        <f t="shared" si="2"/>
        <v>-233</v>
      </c>
    </row>
    <row r="115" ht="30" customHeight="1" spans="1:6">
      <c r="A115" s="97" t="s">
        <v>194</v>
      </c>
      <c r="B115" s="18">
        <v>524</v>
      </c>
      <c r="C115" s="18">
        <v>1859</v>
      </c>
      <c r="D115" s="49">
        <v>1523</v>
      </c>
      <c r="E115" s="19">
        <f t="shared" si="3"/>
        <v>64.1221374045801</v>
      </c>
      <c r="F115" s="98">
        <f t="shared" si="2"/>
        <v>1335</v>
      </c>
    </row>
    <row r="116" ht="30" customHeight="1" spans="1:6">
      <c r="A116" s="99" t="s">
        <v>195</v>
      </c>
      <c r="B116" s="18">
        <v>129</v>
      </c>
      <c r="C116" s="18">
        <v>129</v>
      </c>
      <c r="D116" s="49"/>
      <c r="E116" s="19">
        <f t="shared" si="3"/>
        <v>100</v>
      </c>
      <c r="F116" s="98">
        <f t="shared" si="2"/>
        <v>0</v>
      </c>
    </row>
    <row r="117" ht="30" customHeight="1" spans="1:6">
      <c r="A117" s="113" t="s">
        <v>196</v>
      </c>
      <c r="B117" s="18">
        <v>403</v>
      </c>
      <c r="C117" s="18">
        <v>301</v>
      </c>
      <c r="D117" s="49"/>
      <c r="E117" s="19">
        <f t="shared" si="3"/>
        <v>74.6898263027295</v>
      </c>
      <c r="F117" s="98">
        <f t="shared" si="2"/>
        <v>-102</v>
      </c>
    </row>
    <row r="118" ht="30" customHeight="1" spans="1:6">
      <c r="A118" s="97" t="s">
        <v>197</v>
      </c>
      <c r="B118" s="18">
        <v>403</v>
      </c>
      <c r="C118" s="18">
        <v>300</v>
      </c>
      <c r="D118" s="49"/>
      <c r="E118" s="19">
        <f t="shared" si="3"/>
        <v>74.4416873449131</v>
      </c>
      <c r="F118" s="98">
        <f t="shared" si="2"/>
        <v>-103</v>
      </c>
    </row>
    <row r="119" ht="30" customHeight="1" spans="1:6">
      <c r="A119" s="99" t="s">
        <v>198</v>
      </c>
      <c r="B119" s="18">
        <v>0</v>
      </c>
      <c r="C119" s="18">
        <v>1</v>
      </c>
      <c r="D119" s="49"/>
      <c r="E119" s="19"/>
      <c r="F119" s="98">
        <f t="shared" si="2"/>
        <v>1</v>
      </c>
    </row>
    <row r="120" ht="30" customHeight="1" spans="1:6">
      <c r="A120" s="94" t="s">
        <v>199</v>
      </c>
      <c r="B120" s="18">
        <v>11306</v>
      </c>
      <c r="C120" s="18">
        <v>14667</v>
      </c>
      <c r="D120" s="49">
        <v>6670</v>
      </c>
      <c r="E120" s="19">
        <f t="shared" si="3"/>
        <v>70.7323545020343</v>
      </c>
      <c r="F120" s="98">
        <f t="shared" si="2"/>
        <v>3361</v>
      </c>
    </row>
    <row r="121" ht="30" customHeight="1" spans="1:6">
      <c r="A121" s="97" t="s">
        <v>200</v>
      </c>
      <c r="B121" s="18">
        <v>10282</v>
      </c>
      <c r="C121" s="18">
        <v>13862</v>
      </c>
      <c r="D121" s="110">
        <v>6670</v>
      </c>
      <c r="E121" s="19">
        <f t="shared" si="3"/>
        <v>69.9474810348181</v>
      </c>
      <c r="F121" s="98">
        <f t="shared" si="2"/>
        <v>3580</v>
      </c>
    </row>
    <row r="122" ht="30" customHeight="1" spans="1:6">
      <c r="A122" s="97" t="s">
        <v>201</v>
      </c>
      <c r="B122" s="18">
        <v>52</v>
      </c>
      <c r="C122" s="18">
        <v>52</v>
      </c>
      <c r="D122" s="49"/>
      <c r="E122" s="19">
        <f t="shared" si="3"/>
        <v>100</v>
      </c>
      <c r="F122" s="98">
        <f t="shared" si="2"/>
        <v>0</v>
      </c>
    </row>
    <row r="123" ht="30" customHeight="1" spans="1:6">
      <c r="A123" s="97" t="s">
        <v>202</v>
      </c>
      <c r="B123" s="18">
        <v>972</v>
      </c>
      <c r="C123" s="18">
        <v>753</v>
      </c>
      <c r="D123" s="49"/>
      <c r="E123" s="19">
        <f t="shared" si="3"/>
        <v>77.4691358024691</v>
      </c>
      <c r="F123" s="98">
        <f t="shared" si="2"/>
        <v>-219</v>
      </c>
    </row>
    <row r="124" ht="30" customHeight="1" spans="1:6">
      <c r="A124" s="94" t="s">
        <v>203</v>
      </c>
      <c r="B124" s="18">
        <v>35181</v>
      </c>
      <c r="C124" s="18">
        <v>34085</v>
      </c>
      <c r="D124" s="49">
        <v>62</v>
      </c>
      <c r="E124" s="19">
        <f t="shared" si="3"/>
        <v>96.7084505841221</v>
      </c>
      <c r="F124" s="98">
        <f t="shared" si="2"/>
        <v>-1096</v>
      </c>
    </row>
    <row r="125" ht="30" customHeight="1" spans="1:6">
      <c r="A125" s="94" t="s">
        <v>204</v>
      </c>
      <c r="B125" s="18">
        <v>586</v>
      </c>
      <c r="C125" s="18">
        <v>591</v>
      </c>
      <c r="D125" s="49"/>
      <c r="E125" s="19">
        <f t="shared" si="3"/>
        <v>100.853242320819</v>
      </c>
      <c r="F125" s="98">
        <f t="shared" si="2"/>
        <v>5</v>
      </c>
    </row>
    <row r="126" ht="30" customHeight="1" spans="1:6">
      <c r="A126" s="97" t="s">
        <v>205</v>
      </c>
      <c r="B126" s="18">
        <v>34495</v>
      </c>
      <c r="C126" s="18">
        <v>33434</v>
      </c>
      <c r="D126" s="49">
        <v>62</v>
      </c>
      <c r="E126" s="19">
        <f t="shared" si="3"/>
        <v>96.74445571822</v>
      </c>
      <c r="F126" s="98">
        <f t="shared" si="2"/>
        <v>-1061</v>
      </c>
    </row>
    <row r="127" ht="30" customHeight="1" spans="1:6">
      <c r="A127" s="97" t="s">
        <v>206</v>
      </c>
      <c r="B127" s="18">
        <v>100</v>
      </c>
      <c r="C127" s="18">
        <v>60</v>
      </c>
      <c r="D127" s="49"/>
      <c r="E127" s="19">
        <f t="shared" si="3"/>
        <v>60</v>
      </c>
      <c r="F127" s="98">
        <f t="shared" si="2"/>
        <v>-40</v>
      </c>
    </row>
    <row r="128" ht="30" customHeight="1" spans="1:6">
      <c r="A128" s="94" t="s">
        <v>207</v>
      </c>
      <c r="B128" s="18">
        <v>166</v>
      </c>
      <c r="C128" s="18">
        <v>179</v>
      </c>
      <c r="D128" s="49">
        <v>26</v>
      </c>
      <c r="E128" s="19">
        <f t="shared" si="3"/>
        <v>92.1686746987952</v>
      </c>
      <c r="F128" s="98">
        <f t="shared" si="2"/>
        <v>13</v>
      </c>
    </row>
    <row r="129" ht="30" customHeight="1" spans="1:6">
      <c r="A129" s="97" t="s">
        <v>208</v>
      </c>
      <c r="B129" s="18">
        <v>148</v>
      </c>
      <c r="C129" s="18">
        <v>163</v>
      </c>
      <c r="D129" s="49">
        <v>18</v>
      </c>
      <c r="E129" s="19">
        <f t="shared" si="3"/>
        <v>97.972972972973</v>
      </c>
      <c r="F129" s="98">
        <f t="shared" si="2"/>
        <v>15</v>
      </c>
    </row>
    <row r="130" ht="30" customHeight="1" spans="1:6">
      <c r="A130" s="97" t="s">
        <v>209</v>
      </c>
      <c r="B130" s="18">
        <v>18</v>
      </c>
      <c r="C130" s="18">
        <v>16</v>
      </c>
      <c r="D130" s="49">
        <v>8</v>
      </c>
      <c r="E130" s="19">
        <f t="shared" si="3"/>
        <v>44.4444444444444</v>
      </c>
      <c r="F130" s="98">
        <f t="shared" si="2"/>
        <v>-2</v>
      </c>
    </row>
    <row r="131" ht="30" customHeight="1" spans="1:6">
      <c r="A131" s="94" t="s">
        <v>210</v>
      </c>
      <c r="B131" s="18">
        <v>7000</v>
      </c>
      <c r="C131" s="18"/>
      <c r="D131" s="49"/>
      <c r="E131" s="19">
        <f t="shared" si="3"/>
        <v>0</v>
      </c>
      <c r="F131" s="98">
        <f t="shared" si="2"/>
        <v>-7000</v>
      </c>
    </row>
    <row r="132" ht="30" customHeight="1" spans="1:6">
      <c r="A132" s="94" t="s">
        <v>211</v>
      </c>
      <c r="B132" s="18">
        <v>46273</v>
      </c>
      <c r="C132" s="18">
        <v>7872</v>
      </c>
      <c r="D132" s="49">
        <v>2849</v>
      </c>
      <c r="E132" s="19">
        <f t="shared" si="3"/>
        <v>10.8551423076092</v>
      </c>
      <c r="F132" s="98">
        <f t="shared" si="2"/>
        <v>-38401</v>
      </c>
    </row>
    <row r="133" ht="30" customHeight="1" spans="1:6">
      <c r="A133" s="97" t="s">
        <v>212</v>
      </c>
      <c r="B133" s="18">
        <v>46273</v>
      </c>
      <c r="C133" s="18">
        <v>7872</v>
      </c>
      <c r="D133" s="49">
        <v>2849</v>
      </c>
      <c r="E133" s="19">
        <f t="shared" si="3"/>
        <v>10.8551423076092</v>
      </c>
      <c r="F133" s="98">
        <f t="shared" si="2"/>
        <v>-38401</v>
      </c>
    </row>
    <row r="134" s="88" customFormat="1" ht="30" customHeight="1" spans="1:6">
      <c r="A134" s="32" t="s">
        <v>77</v>
      </c>
      <c r="B134" s="33">
        <f>B7+B32+B34+B41+B49+B55+B61+B76+B85+B91+B97+B104+B107+B113+B117+B120+B124+B128+B131+B132</f>
        <v>820498</v>
      </c>
      <c r="C134" s="33">
        <f>C7+C32+C34+C41+C49+C55+C61+C76+C85+C91+C97+C104+C107+C113+C117+C120+C124+C128+C131+C132</f>
        <v>750571</v>
      </c>
      <c r="D134" s="82">
        <f>D7+D32+D34+D41+D49+D55+D61+D76+D85+D91+D97+D104+D107+D113+D117+D120+D124+D128+D131+D132</f>
        <v>92165</v>
      </c>
      <c r="E134" s="114">
        <f t="shared" si="3"/>
        <v>80.2446806695446</v>
      </c>
      <c r="F134" s="115">
        <f t="shared" ref="F134" si="4">C134-B134</f>
        <v>-69927</v>
      </c>
    </row>
  </sheetData>
  <mergeCells count="7">
    <mergeCell ref="A2:F2"/>
    <mergeCell ref="A5:A6"/>
    <mergeCell ref="B5:B6"/>
    <mergeCell ref="C5:C6"/>
    <mergeCell ref="D5:D6"/>
    <mergeCell ref="E5:E6"/>
    <mergeCell ref="F5:F6"/>
  </mergeCells>
  <printOptions horizontalCentered="1"/>
  <pageMargins left="0.590277777777778" right="0.393055555555556" top="0.786805555555556" bottom="0.590277777777778" header="0.275" footer="0.156944444444444"/>
  <pageSetup paperSize="9" scale="95" fitToHeight="0" orientation="portrait"/>
  <headerFooter alignWithMargins="0"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E140"/>
  <sheetViews>
    <sheetView workbookViewId="0">
      <pane xSplit="1" ySplit="6" topLeftCell="B25" activePane="bottomRight" state="frozen"/>
      <selection/>
      <selection pane="topRight"/>
      <selection pane="bottomLeft"/>
      <selection pane="bottomRight" activeCell="C136" sqref="C136:C137"/>
    </sheetView>
  </sheetViews>
  <sheetFormatPr defaultColWidth="9" defaultRowHeight="14.25" outlineLevelCol="4"/>
  <cols>
    <col min="1" max="1" width="30.375" customWidth="1"/>
    <col min="2" max="2" width="12" customWidth="1"/>
    <col min="3" max="3" width="11.75" customWidth="1"/>
    <col min="4" max="4" width="10.5" customWidth="1"/>
    <col min="5" max="5" width="12.25" customWidth="1"/>
  </cols>
  <sheetData>
    <row r="1" ht="27" customHeight="1" spans="1:2">
      <c r="A1" s="89" t="s">
        <v>213</v>
      </c>
      <c r="B1" s="90"/>
    </row>
    <row r="2" ht="27" customHeight="1" spans="1:5">
      <c r="A2" s="8" t="s">
        <v>214</v>
      </c>
      <c r="B2" s="8"/>
      <c r="C2" s="8"/>
      <c r="D2" s="8"/>
      <c r="E2" s="8"/>
    </row>
    <row r="3" ht="27" customHeight="1" spans="1:5">
      <c r="A3" s="91"/>
      <c r="B3" s="91"/>
      <c r="C3" s="92"/>
      <c r="D3" s="92"/>
      <c r="E3" s="92"/>
    </row>
    <row r="4" ht="27" customHeight="1" spans="1:5">
      <c r="A4" s="93"/>
      <c r="B4" s="93"/>
      <c r="C4" s="93"/>
      <c r="D4" s="93"/>
      <c r="E4" s="85" t="s">
        <v>80</v>
      </c>
    </row>
    <row r="5" s="88" customFormat="1" ht="36" customHeight="1" spans="1:5">
      <c r="A5" s="11" t="s">
        <v>81</v>
      </c>
      <c r="B5" s="12" t="s">
        <v>83</v>
      </c>
      <c r="C5" s="12" t="s">
        <v>215</v>
      </c>
      <c r="D5" s="13" t="s">
        <v>216</v>
      </c>
      <c r="E5" s="13"/>
    </row>
    <row r="6" s="88" customFormat="1" ht="27" customHeight="1" spans="1:5">
      <c r="A6" s="14"/>
      <c r="B6" s="15"/>
      <c r="C6" s="15"/>
      <c r="D6" s="15" t="s">
        <v>6</v>
      </c>
      <c r="E6" s="15" t="s">
        <v>217</v>
      </c>
    </row>
    <row r="7" ht="27" customHeight="1" spans="1:5">
      <c r="A7" s="94" t="s">
        <v>86</v>
      </c>
      <c r="B7" s="18">
        <v>87611</v>
      </c>
      <c r="C7" s="95">
        <v>81049</v>
      </c>
      <c r="D7" s="76">
        <f>B7-C7</f>
        <v>6562</v>
      </c>
      <c r="E7" s="96">
        <f>D7/C7*100</f>
        <v>8.09633678392084</v>
      </c>
    </row>
    <row r="8" ht="27" customHeight="1" spans="1:5">
      <c r="A8" s="97" t="s">
        <v>87</v>
      </c>
      <c r="B8" s="18">
        <v>1070</v>
      </c>
      <c r="C8" s="98">
        <v>1333</v>
      </c>
      <c r="D8" s="76">
        <f t="shared" ref="D8:D71" si="0">B8-C8</f>
        <v>-263</v>
      </c>
      <c r="E8" s="96">
        <f t="shared" ref="E8:E71" si="1">D8/C8*100</f>
        <v>-19.7299324831208</v>
      </c>
    </row>
    <row r="9" ht="27" customHeight="1" spans="1:5">
      <c r="A9" s="97" t="s">
        <v>88</v>
      </c>
      <c r="B9" s="18">
        <v>837</v>
      </c>
      <c r="C9" s="98">
        <v>851</v>
      </c>
      <c r="D9" s="76">
        <f t="shared" si="0"/>
        <v>-14</v>
      </c>
      <c r="E9" s="96">
        <f t="shared" si="1"/>
        <v>-1.64512338425382</v>
      </c>
    </row>
    <row r="10" ht="27" customHeight="1" spans="1:5">
      <c r="A10" s="99" t="s">
        <v>89</v>
      </c>
      <c r="B10" s="18">
        <v>21146</v>
      </c>
      <c r="C10" s="98">
        <v>31125</v>
      </c>
      <c r="D10" s="76">
        <f t="shared" si="0"/>
        <v>-9979</v>
      </c>
      <c r="E10" s="96">
        <f t="shared" si="1"/>
        <v>-32.0610441767068</v>
      </c>
    </row>
    <row r="11" ht="27" customHeight="1" spans="1:5">
      <c r="A11" s="97" t="s">
        <v>90</v>
      </c>
      <c r="B11" s="18">
        <v>590</v>
      </c>
      <c r="C11" s="98">
        <v>826</v>
      </c>
      <c r="D11" s="76">
        <f t="shared" si="0"/>
        <v>-236</v>
      </c>
      <c r="E11" s="96">
        <f t="shared" si="1"/>
        <v>-28.5714285714286</v>
      </c>
    </row>
    <row r="12" ht="27" customHeight="1" spans="1:5">
      <c r="A12" s="97" t="s">
        <v>91</v>
      </c>
      <c r="B12" s="18">
        <v>1393</v>
      </c>
      <c r="C12" s="98">
        <v>890</v>
      </c>
      <c r="D12" s="76">
        <f t="shared" si="0"/>
        <v>503</v>
      </c>
      <c r="E12" s="96">
        <f t="shared" si="1"/>
        <v>56.5168539325843</v>
      </c>
    </row>
    <row r="13" ht="27" customHeight="1" spans="1:5">
      <c r="A13" s="97" t="s">
        <v>92</v>
      </c>
      <c r="B13" s="18">
        <v>1876</v>
      </c>
      <c r="C13" s="98">
        <v>2084</v>
      </c>
      <c r="D13" s="76">
        <f t="shared" si="0"/>
        <v>-208</v>
      </c>
      <c r="E13" s="96">
        <f t="shared" si="1"/>
        <v>-9.98080614203455</v>
      </c>
    </row>
    <row r="14" ht="27" customHeight="1" spans="1:5">
      <c r="A14" s="97" t="s">
        <v>93</v>
      </c>
      <c r="B14" s="18">
        <v>11188</v>
      </c>
      <c r="C14" s="98">
        <v>11017</v>
      </c>
      <c r="D14" s="76">
        <f t="shared" si="0"/>
        <v>171</v>
      </c>
      <c r="E14" s="96">
        <f t="shared" si="1"/>
        <v>1.55214668239993</v>
      </c>
    </row>
    <row r="15" ht="27" customHeight="1" spans="1:5">
      <c r="A15" s="97" t="s">
        <v>94</v>
      </c>
      <c r="B15" s="18">
        <v>405</v>
      </c>
      <c r="C15" s="98">
        <v>345</v>
      </c>
      <c r="D15" s="76">
        <f t="shared" si="0"/>
        <v>60</v>
      </c>
      <c r="E15" s="96">
        <f t="shared" si="1"/>
        <v>17.3913043478261</v>
      </c>
    </row>
    <row r="16" ht="27" customHeight="1" spans="1:5">
      <c r="A16" s="97" t="s">
        <v>95</v>
      </c>
      <c r="B16" s="18">
        <v>562</v>
      </c>
      <c r="C16" s="98">
        <v>557</v>
      </c>
      <c r="D16" s="76">
        <f t="shared" si="0"/>
        <v>5</v>
      </c>
      <c r="E16" s="96">
        <f t="shared" si="1"/>
        <v>0.897666068222621</v>
      </c>
    </row>
    <row r="17" ht="27" customHeight="1" spans="1:5">
      <c r="A17" s="97" t="s">
        <v>96</v>
      </c>
      <c r="B17" s="18">
        <v>1024</v>
      </c>
      <c r="C17" s="98">
        <v>1290</v>
      </c>
      <c r="D17" s="76">
        <f t="shared" si="0"/>
        <v>-266</v>
      </c>
      <c r="E17" s="96">
        <f t="shared" si="1"/>
        <v>-20.6201550387597</v>
      </c>
    </row>
    <row r="18" ht="25.5" customHeight="1" spans="1:5">
      <c r="A18" s="97" t="s">
        <v>97</v>
      </c>
      <c r="B18" s="18">
        <v>1395</v>
      </c>
      <c r="C18" s="98">
        <v>1321</v>
      </c>
      <c r="D18" s="76">
        <f t="shared" si="0"/>
        <v>74</v>
      </c>
      <c r="E18" s="96">
        <f t="shared" si="1"/>
        <v>5.60181680545042</v>
      </c>
    </row>
    <row r="19" ht="28.5" customHeight="1" spans="1:5">
      <c r="A19" s="97" t="s">
        <v>98</v>
      </c>
      <c r="B19" s="18">
        <v>19</v>
      </c>
      <c r="C19" s="98">
        <v>20</v>
      </c>
      <c r="D19" s="76">
        <f t="shared" si="0"/>
        <v>-1</v>
      </c>
      <c r="E19" s="96">
        <f t="shared" si="1"/>
        <v>-5</v>
      </c>
    </row>
    <row r="20" ht="27" customHeight="1" spans="1:5">
      <c r="A20" s="97" t="s">
        <v>99</v>
      </c>
      <c r="B20" s="18">
        <v>115</v>
      </c>
      <c r="C20" s="98">
        <v>15</v>
      </c>
      <c r="D20" s="76">
        <f t="shared" si="0"/>
        <v>100</v>
      </c>
      <c r="E20" s="96">
        <f t="shared" si="1"/>
        <v>666.666666666667</v>
      </c>
    </row>
    <row r="21" ht="33.75" customHeight="1" spans="1:5">
      <c r="A21" s="99" t="s">
        <v>100</v>
      </c>
      <c r="B21" s="18">
        <v>861</v>
      </c>
      <c r="C21" s="86">
        <v>315</v>
      </c>
      <c r="D21" s="76">
        <f t="shared" si="0"/>
        <v>546</v>
      </c>
      <c r="E21" s="96">
        <f t="shared" si="1"/>
        <v>173.333333333333</v>
      </c>
    </row>
    <row r="22" ht="33.75" customHeight="1" spans="1:5">
      <c r="A22" s="99" t="s">
        <v>218</v>
      </c>
      <c r="B22" s="18"/>
      <c r="C22" s="86">
        <v>3</v>
      </c>
      <c r="D22" s="76">
        <f t="shared" si="0"/>
        <v>-3</v>
      </c>
      <c r="E22" s="96">
        <f t="shared" si="1"/>
        <v>-100</v>
      </c>
    </row>
    <row r="23" ht="36" customHeight="1" spans="1:5">
      <c r="A23" s="97" t="s">
        <v>101</v>
      </c>
      <c r="B23" s="18">
        <v>29</v>
      </c>
      <c r="C23" s="86">
        <v>62</v>
      </c>
      <c r="D23" s="76">
        <f t="shared" si="0"/>
        <v>-33</v>
      </c>
      <c r="E23" s="96">
        <f t="shared" si="1"/>
        <v>-53.2258064516129</v>
      </c>
    </row>
    <row r="24" ht="27" customHeight="1" spans="1:5">
      <c r="A24" s="97" t="s">
        <v>102</v>
      </c>
      <c r="B24" s="18">
        <v>255</v>
      </c>
      <c r="C24" s="98">
        <v>240</v>
      </c>
      <c r="D24" s="76">
        <f t="shared" si="0"/>
        <v>15</v>
      </c>
      <c r="E24" s="96">
        <f t="shared" si="1"/>
        <v>6.25</v>
      </c>
    </row>
    <row r="25" ht="27" customHeight="1" spans="1:5">
      <c r="A25" s="97" t="s">
        <v>103</v>
      </c>
      <c r="B25" s="18">
        <v>70</v>
      </c>
      <c r="C25" s="98">
        <v>69</v>
      </c>
      <c r="D25" s="76">
        <f t="shared" si="0"/>
        <v>1</v>
      </c>
      <c r="E25" s="96">
        <f t="shared" si="1"/>
        <v>1.44927536231884</v>
      </c>
    </row>
    <row r="26" ht="27" customHeight="1" spans="1:5">
      <c r="A26" s="97" t="s">
        <v>104</v>
      </c>
      <c r="B26" s="100">
        <v>767</v>
      </c>
      <c r="C26" s="98">
        <v>509</v>
      </c>
      <c r="D26" s="76">
        <f t="shared" si="0"/>
        <v>258</v>
      </c>
      <c r="E26" s="96">
        <f t="shared" si="1"/>
        <v>50.6876227897839</v>
      </c>
    </row>
    <row r="27" ht="29.25" customHeight="1" spans="1:5">
      <c r="A27" s="99" t="s">
        <v>105</v>
      </c>
      <c r="B27" s="18">
        <v>1031</v>
      </c>
      <c r="C27" s="98">
        <v>1657</v>
      </c>
      <c r="D27" s="76">
        <f t="shared" si="0"/>
        <v>-626</v>
      </c>
      <c r="E27" s="96">
        <f t="shared" si="1"/>
        <v>-37.7791188895594</v>
      </c>
    </row>
    <row r="28" ht="26.25" customHeight="1" spans="1:5">
      <c r="A28" s="99" t="s">
        <v>106</v>
      </c>
      <c r="B28" s="18">
        <v>2645</v>
      </c>
      <c r="C28" s="98">
        <v>2959</v>
      </c>
      <c r="D28" s="76">
        <f t="shared" si="0"/>
        <v>-314</v>
      </c>
      <c r="E28" s="96">
        <f t="shared" si="1"/>
        <v>-10.6116931395742</v>
      </c>
    </row>
    <row r="29" ht="26.25" customHeight="1" spans="1:5">
      <c r="A29" s="99" t="s">
        <v>107</v>
      </c>
      <c r="B29" s="18">
        <v>472</v>
      </c>
      <c r="C29" s="98">
        <v>573</v>
      </c>
      <c r="D29" s="76">
        <f t="shared" si="0"/>
        <v>-101</v>
      </c>
      <c r="E29" s="96">
        <f t="shared" si="1"/>
        <v>-17.6265270506108</v>
      </c>
    </row>
    <row r="30" ht="26.25" customHeight="1" spans="1:5">
      <c r="A30" s="99" t="s">
        <v>108</v>
      </c>
      <c r="B30" s="18">
        <v>552</v>
      </c>
      <c r="C30" s="98">
        <v>617</v>
      </c>
      <c r="D30" s="76">
        <f t="shared" si="0"/>
        <v>-65</v>
      </c>
      <c r="E30" s="96">
        <f t="shared" si="1"/>
        <v>-10.5348460291734</v>
      </c>
    </row>
    <row r="31" ht="26.25" customHeight="1" spans="1:5">
      <c r="A31" s="99" t="s">
        <v>109</v>
      </c>
      <c r="B31" s="18">
        <v>2097</v>
      </c>
      <c r="C31" s="98">
        <v>901</v>
      </c>
      <c r="D31" s="76">
        <f t="shared" si="0"/>
        <v>1196</v>
      </c>
      <c r="E31" s="96">
        <f t="shared" si="1"/>
        <v>132.741398446171</v>
      </c>
    </row>
    <row r="32" ht="26.25" customHeight="1" spans="1:5">
      <c r="A32" s="99" t="s">
        <v>110</v>
      </c>
      <c r="B32" s="18">
        <v>37212</v>
      </c>
      <c r="C32" s="98">
        <v>21470</v>
      </c>
      <c r="D32" s="76">
        <f t="shared" si="0"/>
        <v>15742</v>
      </c>
      <c r="E32" s="96">
        <f t="shared" si="1"/>
        <v>73.3209129017233</v>
      </c>
    </row>
    <row r="33" ht="26.25" customHeight="1" spans="1:5">
      <c r="A33" s="94" t="s">
        <v>111</v>
      </c>
      <c r="B33" s="18">
        <v>281</v>
      </c>
      <c r="C33" s="98">
        <v>310</v>
      </c>
      <c r="D33" s="76">
        <f t="shared" si="0"/>
        <v>-29</v>
      </c>
      <c r="E33" s="96">
        <f t="shared" si="1"/>
        <v>-9.35483870967742</v>
      </c>
    </row>
    <row r="34" ht="26.25" customHeight="1" spans="1:5">
      <c r="A34" s="97" t="s">
        <v>219</v>
      </c>
      <c r="B34" s="18">
        <v>281</v>
      </c>
      <c r="C34" s="98">
        <v>310</v>
      </c>
      <c r="D34" s="76">
        <f t="shared" si="0"/>
        <v>-29</v>
      </c>
      <c r="E34" s="96">
        <f t="shared" si="1"/>
        <v>-9.35483870967742</v>
      </c>
    </row>
    <row r="35" ht="26.25" customHeight="1" spans="1:5">
      <c r="A35" s="94" t="s">
        <v>113</v>
      </c>
      <c r="B35" s="18">
        <v>71153</v>
      </c>
      <c r="C35" s="98">
        <v>67947</v>
      </c>
      <c r="D35" s="76">
        <f t="shared" si="0"/>
        <v>3206</v>
      </c>
      <c r="E35" s="96">
        <f t="shared" si="1"/>
        <v>4.71838344592109</v>
      </c>
    </row>
    <row r="36" ht="26.25" customHeight="1" spans="1:5">
      <c r="A36" s="97" t="s">
        <v>220</v>
      </c>
      <c r="B36" s="18">
        <v>5704</v>
      </c>
      <c r="C36" s="98">
        <v>5447</v>
      </c>
      <c r="D36" s="76">
        <f t="shared" si="0"/>
        <v>257</v>
      </c>
      <c r="E36" s="96">
        <f t="shared" si="1"/>
        <v>4.71819350100973</v>
      </c>
    </row>
    <row r="37" ht="26.25" customHeight="1" spans="1:5">
      <c r="A37" s="97" t="s">
        <v>221</v>
      </c>
      <c r="B37" s="18">
        <v>55017</v>
      </c>
      <c r="C37" s="98">
        <v>51877</v>
      </c>
      <c r="D37" s="76">
        <f t="shared" si="0"/>
        <v>3140</v>
      </c>
      <c r="E37" s="96">
        <f t="shared" si="1"/>
        <v>6.05277868805058</v>
      </c>
    </row>
    <row r="38" ht="26.25" customHeight="1" spans="1:5">
      <c r="A38" s="97" t="s">
        <v>222</v>
      </c>
      <c r="B38" s="18">
        <v>2890</v>
      </c>
      <c r="C38" s="98">
        <v>3345</v>
      </c>
      <c r="D38" s="76">
        <f t="shared" si="0"/>
        <v>-455</v>
      </c>
      <c r="E38" s="96">
        <f t="shared" si="1"/>
        <v>-13.6023916292975</v>
      </c>
    </row>
    <row r="39" ht="26.25" customHeight="1" spans="1:5">
      <c r="A39" s="97" t="s">
        <v>223</v>
      </c>
      <c r="B39" s="18">
        <v>4937</v>
      </c>
      <c r="C39" s="98">
        <v>4932</v>
      </c>
      <c r="D39" s="76">
        <f t="shared" si="0"/>
        <v>5</v>
      </c>
      <c r="E39" s="96">
        <f t="shared" si="1"/>
        <v>0.101378751013788</v>
      </c>
    </row>
    <row r="40" ht="26.25" customHeight="1" spans="1:5">
      <c r="A40" s="97" t="s">
        <v>224</v>
      </c>
      <c r="B40" s="18">
        <v>2098</v>
      </c>
      <c r="C40" s="98">
        <v>1896</v>
      </c>
      <c r="D40" s="76">
        <f t="shared" si="0"/>
        <v>202</v>
      </c>
      <c r="E40" s="96">
        <f t="shared" si="1"/>
        <v>10.6540084388186</v>
      </c>
    </row>
    <row r="41" ht="26.25" customHeight="1" spans="1:5">
      <c r="A41" s="97" t="s">
        <v>225</v>
      </c>
      <c r="B41" s="18">
        <v>507</v>
      </c>
      <c r="C41" s="98">
        <v>450</v>
      </c>
      <c r="D41" s="76">
        <f t="shared" si="0"/>
        <v>57</v>
      </c>
      <c r="E41" s="96">
        <f t="shared" si="1"/>
        <v>12.6666666666667</v>
      </c>
    </row>
    <row r="42" ht="26.25" customHeight="1" spans="1:5">
      <c r="A42" s="94" t="s">
        <v>120</v>
      </c>
      <c r="B42" s="18">
        <v>189633</v>
      </c>
      <c r="C42" s="98">
        <v>175573</v>
      </c>
      <c r="D42" s="76">
        <f t="shared" si="0"/>
        <v>14060</v>
      </c>
      <c r="E42" s="96">
        <f t="shared" si="1"/>
        <v>8.00806502138712</v>
      </c>
    </row>
    <row r="43" ht="26.25" customHeight="1" spans="1:5">
      <c r="A43" s="97" t="s">
        <v>226</v>
      </c>
      <c r="B43" s="18">
        <v>1075</v>
      </c>
      <c r="C43" s="98">
        <v>448</v>
      </c>
      <c r="D43" s="76">
        <f t="shared" si="0"/>
        <v>627</v>
      </c>
      <c r="E43" s="96">
        <f t="shared" si="1"/>
        <v>139.955357142857</v>
      </c>
    </row>
    <row r="44" ht="26.25" customHeight="1" spans="1:5">
      <c r="A44" s="99" t="s">
        <v>227</v>
      </c>
      <c r="B44" s="18">
        <v>169956</v>
      </c>
      <c r="C44" s="98">
        <v>146434</v>
      </c>
      <c r="D44" s="76">
        <f t="shared" si="0"/>
        <v>23522</v>
      </c>
      <c r="E44" s="96">
        <f t="shared" si="1"/>
        <v>16.0632093639455</v>
      </c>
    </row>
    <row r="45" ht="26.25" customHeight="1" spans="1:5">
      <c r="A45" s="99" t="s">
        <v>228</v>
      </c>
      <c r="B45" s="18">
        <v>3429</v>
      </c>
      <c r="C45" s="98">
        <v>2082</v>
      </c>
      <c r="D45" s="76">
        <f t="shared" si="0"/>
        <v>1347</v>
      </c>
      <c r="E45" s="96">
        <f t="shared" si="1"/>
        <v>64.6974063400576</v>
      </c>
    </row>
    <row r="46" ht="26.25" customHeight="1" spans="1:5">
      <c r="A46" s="99" t="s">
        <v>229</v>
      </c>
      <c r="B46" s="18">
        <v>434</v>
      </c>
      <c r="C46" s="98">
        <v>236</v>
      </c>
      <c r="D46" s="76">
        <f t="shared" si="0"/>
        <v>198</v>
      </c>
      <c r="E46" s="96">
        <f t="shared" si="1"/>
        <v>83.8983050847458</v>
      </c>
    </row>
    <row r="47" ht="26.25" customHeight="1" spans="1:5">
      <c r="A47" s="99" t="s">
        <v>230</v>
      </c>
      <c r="B47" s="18">
        <v>2223</v>
      </c>
      <c r="C47" s="98">
        <v>1237</v>
      </c>
      <c r="D47" s="76">
        <f t="shared" si="0"/>
        <v>986</v>
      </c>
      <c r="E47" s="96">
        <f t="shared" si="1"/>
        <v>79.7089733225546</v>
      </c>
    </row>
    <row r="48" ht="26.25" customHeight="1" spans="1:5">
      <c r="A48" s="99" t="s">
        <v>231</v>
      </c>
      <c r="B48" s="18">
        <v>11925</v>
      </c>
      <c r="C48" s="98">
        <v>25130</v>
      </c>
      <c r="D48" s="76">
        <f t="shared" si="0"/>
        <v>-13205</v>
      </c>
      <c r="E48" s="96">
        <f t="shared" si="1"/>
        <v>-52.5467568643056</v>
      </c>
    </row>
    <row r="49" ht="26.25" customHeight="1" spans="1:5">
      <c r="A49" s="99" t="s">
        <v>232</v>
      </c>
      <c r="B49" s="18">
        <v>591</v>
      </c>
      <c r="C49" s="98">
        <v>5</v>
      </c>
      <c r="D49" s="76">
        <f t="shared" si="0"/>
        <v>586</v>
      </c>
      <c r="E49" s="96">
        <f t="shared" si="1"/>
        <v>11720</v>
      </c>
    </row>
    <row r="50" ht="26.25" customHeight="1" spans="1:5">
      <c r="A50" s="94" t="s">
        <v>128</v>
      </c>
      <c r="B50" s="18">
        <v>27749</v>
      </c>
      <c r="C50" s="98">
        <v>16119</v>
      </c>
      <c r="D50" s="76">
        <f t="shared" si="0"/>
        <v>11630</v>
      </c>
      <c r="E50" s="96">
        <f t="shared" si="1"/>
        <v>72.1508778460202</v>
      </c>
    </row>
    <row r="51" ht="26.25" customHeight="1" spans="1:5">
      <c r="A51" s="99" t="s">
        <v>129</v>
      </c>
      <c r="B51" s="18">
        <v>245</v>
      </c>
      <c r="C51" s="98">
        <v>238</v>
      </c>
      <c r="D51" s="76">
        <f t="shared" si="0"/>
        <v>7</v>
      </c>
      <c r="E51" s="96">
        <f t="shared" si="1"/>
        <v>2.94117647058823</v>
      </c>
    </row>
    <row r="52" ht="26.25" customHeight="1" spans="1:5">
      <c r="A52" s="99" t="s">
        <v>233</v>
      </c>
      <c r="B52" s="18"/>
      <c r="C52" s="98">
        <v>100</v>
      </c>
      <c r="D52" s="76">
        <f t="shared" si="0"/>
        <v>-100</v>
      </c>
      <c r="E52" s="96">
        <f t="shared" si="1"/>
        <v>-100</v>
      </c>
    </row>
    <row r="53" ht="26.25" customHeight="1" spans="1:5">
      <c r="A53" s="99" t="s">
        <v>130</v>
      </c>
      <c r="B53" s="18">
        <v>8568</v>
      </c>
      <c r="C53" s="98">
        <v>6199</v>
      </c>
      <c r="D53" s="76">
        <f t="shared" si="0"/>
        <v>2369</v>
      </c>
      <c r="E53" s="96">
        <f t="shared" si="1"/>
        <v>38.2158412647201</v>
      </c>
    </row>
    <row r="54" ht="26.25" customHeight="1" spans="1:5">
      <c r="A54" s="99" t="s">
        <v>131</v>
      </c>
      <c r="B54" s="18">
        <v>4341</v>
      </c>
      <c r="C54" s="98">
        <v>4097</v>
      </c>
      <c r="D54" s="76">
        <f t="shared" si="0"/>
        <v>244</v>
      </c>
      <c r="E54" s="96">
        <f t="shared" si="1"/>
        <v>5.95557725164755</v>
      </c>
    </row>
    <row r="55" ht="26.25" customHeight="1" spans="1:5">
      <c r="A55" s="99" t="s">
        <v>234</v>
      </c>
      <c r="B55" s="18"/>
      <c r="C55" s="98">
        <v>2</v>
      </c>
      <c r="D55" s="76">
        <f t="shared" si="0"/>
        <v>-2</v>
      </c>
      <c r="E55" s="96">
        <f t="shared" si="1"/>
        <v>-100</v>
      </c>
    </row>
    <row r="56" ht="26.25" customHeight="1" spans="1:5">
      <c r="A56" s="99" t="s">
        <v>132</v>
      </c>
      <c r="B56" s="18">
        <v>289</v>
      </c>
      <c r="C56" s="98">
        <v>436</v>
      </c>
      <c r="D56" s="76">
        <f t="shared" si="0"/>
        <v>-147</v>
      </c>
      <c r="E56" s="96">
        <f t="shared" si="1"/>
        <v>-33.7155963302752</v>
      </c>
    </row>
    <row r="57" ht="26.25" customHeight="1" spans="1:5">
      <c r="A57" s="99" t="s">
        <v>133</v>
      </c>
      <c r="B57" s="18">
        <v>14306</v>
      </c>
      <c r="C57" s="98">
        <v>5047</v>
      </c>
      <c r="D57" s="76">
        <f t="shared" si="0"/>
        <v>9259</v>
      </c>
      <c r="E57" s="96">
        <f t="shared" si="1"/>
        <v>183.455518129582</v>
      </c>
    </row>
    <row r="58" ht="26.25" customHeight="1" spans="1:5">
      <c r="A58" s="94" t="s">
        <v>134</v>
      </c>
      <c r="B58" s="18">
        <v>2001</v>
      </c>
      <c r="C58" s="98">
        <v>3341</v>
      </c>
      <c r="D58" s="76">
        <f t="shared" si="0"/>
        <v>-1340</v>
      </c>
      <c r="E58" s="96">
        <f t="shared" si="1"/>
        <v>-40.107752170009</v>
      </c>
    </row>
    <row r="59" ht="26.25" customHeight="1" spans="1:5">
      <c r="A59" s="99" t="s">
        <v>135</v>
      </c>
      <c r="B59" s="18">
        <v>1024</v>
      </c>
      <c r="C59" s="98">
        <v>2575</v>
      </c>
      <c r="D59" s="76">
        <f t="shared" si="0"/>
        <v>-1551</v>
      </c>
      <c r="E59" s="96">
        <f t="shared" si="1"/>
        <v>-60.2330097087379</v>
      </c>
    </row>
    <row r="60" ht="26.25" customHeight="1" spans="1:5">
      <c r="A60" s="99" t="s">
        <v>136</v>
      </c>
      <c r="B60" s="18">
        <v>388</v>
      </c>
      <c r="C60" s="98">
        <v>15</v>
      </c>
      <c r="D60" s="76">
        <f t="shared" si="0"/>
        <v>373</v>
      </c>
      <c r="E60" s="96">
        <f t="shared" si="1"/>
        <v>2486.66666666667</v>
      </c>
    </row>
    <row r="61" ht="26.25" customHeight="1" spans="1:5">
      <c r="A61" s="99" t="s">
        <v>137</v>
      </c>
      <c r="B61" s="18">
        <v>281</v>
      </c>
      <c r="C61" s="98">
        <v>386</v>
      </c>
      <c r="D61" s="76">
        <f t="shared" si="0"/>
        <v>-105</v>
      </c>
      <c r="E61" s="96">
        <f t="shared" si="1"/>
        <v>-27.2020725388601</v>
      </c>
    </row>
    <row r="62" ht="26.25" customHeight="1" spans="1:5">
      <c r="A62" s="99" t="s">
        <v>138</v>
      </c>
      <c r="B62" s="18">
        <v>28</v>
      </c>
      <c r="C62" s="98">
        <v>70</v>
      </c>
      <c r="D62" s="76">
        <f t="shared" si="0"/>
        <v>-42</v>
      </c>
      <c r="E62" s="96">
        <f t="shared" si="1"/>
        <v>-60</v>
      </c>
    </row>
    <row r="63" ht="26.25" customHeight="1" spans="1:5">
      <c r="A63" s="99" t="s">
        <v>139</v>
      </c>
      <c r="B63" s="18">
        <v>280</v>
      </c>
      <c r="C63" s="98">
        <v>295</v>
      </c>
      <c r="D63" s="76">
        <f t="shared" si="0"/>
        <v>-15</v>
      </c>
      <c r="E63" s="96">
        <f t="shared" si="1"/>
        <v>-5.08474576271187</v>
      </c>
    </row>
    <row r="64" ht="26.25" customHeight="1" spans="1:5">
      <c r="A64" s="94" t="s">
        <v>140</v>
      </c>
      <c r="B64" s="18">
        <v>68398</v>
      </c>
      <c r="C64" s="98">
        <v>62895</v>
      </c>
      <c r="D64" s="76">
        <f t="shared" si="0"/>
        <v>5503</v>
      </c>
      <c r="E64" s="96">
        <f t="shared" si="1"/>
        <v>8.74950314015423</v>
      </c>
    </row>
    <row r="65" ht="32.25" customHeight="1" spans="1:5">
      <c r="A65" s="99" t="s">
        <v>235</v>
      </c>
      <c r="B65" s="18">
        <v>3686</v>
      </c>
      <c r="C65" s="98">
        <v>3414</v>
      </c>
      <c r="D65" s="76">
        <f t="shared" si="0"/>
        <v>272</v>
      </c>
      <c r="E65" s="96">
        <f t="shared" si="1"/>
        <v>7.96719390743995</v>
      </c>
    </row>
    <row r="66" ht="26.25" customHeight="1" spans="1:5">
      <c r="A66" s="99" t="s">
        <v>236</v>
      </c>
      <c r="B66" s="18">
        <v>18870</v>
      </c>
      <c r="C66" s="98">
        <v>17581</v>
      </c>
      <c r="D66" s="76">
        <f t="shared" si="0"/>
        <v>1289</v>
      </c>
      <c r="E66" s="96">
        <f t="shared" si="1"/>
        <v>7.33177862465161</v>
      </c>
    </row>
    <row r="67" ht="26.25" customHeight="1" spans="1:5">
      <c r="A67" s="99" t="s">
        <v>237</v>
      </c>
      <c r="B67" s="18">
        <v>18556</v>
      </c>
      <c r="C67" s="98">
        <v>22538</v>
      </c>
      <c r="D67" s="76">
        <f t="shared" si="0"/>
        <v>-3982</v>
      </c>
      <c r="E67" s="96">
        <f t="shared" si="1"/>
        <v>-17.6679385925992</v>
      </c>
    </row>
    <row r="68" ht="26.25" customHeight="1" spans="1:5">
      <c r="A68" s="99" t="s">
        <v>238</v>
      </c>
      <c r="B68" s="18">
        <v>336</v>
      </c>
      <c r="C68" s="98">
        <v>253</v>
      </c>
      <c r="D68" s="76">
        <f t="shared" si="0"/>
        <v>83</v>
      </c>
      <c r="E68" s="96">
        <f t="shared" si="1"/>
        <v>32.8063241106719</v>
      </c>
    </row>
    <row r="69" ht="26.25" customHeight="1" spans="1:5">
      <c r="A69" s="99" t="s">
        <v>239</v>
      </c>
      <c r="B69" s="18">
        <v>3038</v>
      </c>
      <c r="C69" s="98">
        <v>2842</v>
      </c>
      <c r="D69" s="76">
        <f t="shared" si="0"/>
        <v>196</v>
      </c>
      <c r="E69" s="96">
        <f t="shared" si="1"/>
        <v>6.89655172413793</v>
      </c>
    </row>
    <row r="70" ht="26.25" customHeight="1" spans="1:5">
      <c r="A70" s="99" t="s">
        <v>240</v>
      </c>
      <c r="B70" s="18">
        <v>13032</v>
      </c>
      <c r="C70" s="98">
        <v>7918</v>
      </c>
      <c r="D70" s="76">
        <f t="shared" si="0"/>
        <v>5114</v>
      </c>
      <c r="E70" s="96">
        <f t="shared" si="1"/>
        <v>64.5870169234655</v>
      </c>
    </row>
    <row r="71" ht="26.25" customHeight="1" spans="1:5">
      <c r="A71" s="99" t="s">
        <v>241</v>
      </c>
      <c r="B71" s="18">
        <v>4198</v>
      </c>
      <c r="C71" s="98">
        <v>2208</v>
      </c>
      <c r="D71" s="76">
        <f t="shared" si="0"/>
        <v>1990</v>
      </c>
      <c r="E71" s="96">
        <f t="shared" si="1"/>
        <v>90.1268115942029</v>
      </c>
    </row>
    <row r="72" ht="26.25" customHeight="1" spans="1:5">
      <c r="A72" s="99" t="s">
        <v>242</v>
      </c>
      <c r="B72" s="18">
        <v>187</v>
      </c>
      <c r="C72" s="98">
        <v>206</v>
      </c>
      <c r="D72" s="76">
        <f t="shared" ref="D72:D137" si="2">B72-C72</f>
        <v>-19</v>
      </c>
      <c r="E72" s="96">
        <f t="shared" ref="E72:E137" si="3">D72/C72*100</f>
        <v>-9.22330097087379</v>
      </c>
    </row>
    <row r="73" ht="26.25" customHeight="1" spans="1:5">
      <c r="A73" s="99" t="s">
        <v>243</v>
      </c>
      <c r="B73" s="18">
        <v>1514</v>
      </c>
      <c r="C73" s="98">
        <v>1569</v>
      </c>
      <c r="D73" s="76">
        <f t="shared" si="2"/>
        <v>-55</v>
      </c>
      <c r="E73" s="96">
        <f t="shared" si="3"/>
        <v>-3.50541746335245</v>
      </c>
    </row>
    <row r="74" ht="26.25" customHeight="1" spans="1:5">
      <c r="A74" s="99" t="s">
        <v>244</v>
      </c>
      <c r="B74" s="18">
        <v>271</v>
      </c>
      <c r="C74" s="98">
        <v>222</v>
      </c>
      <c r="D74" s="76">
        <f t="shared" si="2"/>
        <v>49</v>
      </c>
      <c r="E74" s="96">
        <f t="shared" si="3"/>
        <v>22.0720720720721</v>
      </c>
    </row>
    <row r="75" ht="26.25" customHeight="1" spans="1:5">
      <c r="A75" s="99" t="s">
        <v>245</v>
      </c>
      <c r="B75" s="18">
        <v>308</v>
      </c>
      <c r="C75" s="98">
        <v>10</v>
      </c>
      <c r="D75" s="76">
        <f t="shared" si="2"/>
        <v>298</v>
      </c>
      <c r="E75" s="96">
        <f t="shared" si="3"/>
        <v>2980</v>
      </c>
    </row>
    <row r="76" ht="26.25" customHeight="1" spans="1:5">
      <c r="A76" s="99" t="s">
        <v>246</v>
      </c>
      <c r="B76" s="18">
        <v>1856</v>
      </c>
      <c r="C76" s="98">
        <v>1825</v>
      </c>
      <c r="D76" s="76">
        <f t="shared" si="2"/>
        <v>31</v>
      </c>
      <c r="E76" s="96">
        <f t="shared" si="3"/>
        <v>1.6986301369863</v>
      </c>
    </row>
    <row r="77" ht="26.25" customHeight="1" spans="1:5">
      <c r="A77" s="99" t="s">
        <v>247</v>
      </c>
      <c r="B77" s="18">
        <v>214</v>
      </c>
      <c r="C77" s="98">
        <v>183</v>
      </c>
      <c r="D77" s="76">
        <f t="shared" si="2"/>
        <v>31</v>
      </c>
      <c r="E77" s="96">
        <f t="shared" si="3"/>
        <v>16.9398907103825</v>
      </c>
    </row>
    <row r="78" ht="26.25" customHeight="1" spans="1:5">
      <c r="A78" s="99" t="s">
        <v>248</v>
      </c>
      <c r="B78" s="18">
        <v>2332</v>
      </c>
      <c r="C78" s="98">
        <v>2126</v>
      </c>
      <c r="D78" s="76">
        <f t="shared" si="2"/>
        <v>206</v>
      </c>
      <c r="E78" s="96">
        <f t="shared" si="3"/>
        <v>9.689557855127</v>
      </c>
    </row>
    <row r="79" ht="26.25" customHeight="1" spans="1:5">
      <c r="A79" s="94" t="s">
        <v>155</v>
      </c>
      <c r="B79" s="18">
        <v>80948</v>
      </c>
      <c r="C79" s="98">
        <v>71688</v>
      </c>
      <c r="D79" s="76">
        <f t="shared" si="2"/>
        <v>9260</v>
      </c>
      <c r="E79" s="96">
        <f t="shared" si="3"/>
        <v>12.917085146747</v>
      </c>
    </row>
    <row r="80" ht="26.25" customHeight="1" spans="1:5">
      <c r="A80" s="99" t="s">
        <v>249</v>
      </c>
      <c r="B80" s="18">
        <v>3420</v>
      </c>
      <c r="C80" s="98">
        <v>571</v>
      </c>
      <c r="D80" s="76">
        <f t="shared" si="2"/>
        <v>2849</v>
      </c>
      <c r="E80" s="96">
        <f t="shared" si="3"/>
        <v>498.949211908932</v>
      </c>
    </row>
    <row r="81" ht="26.25" customHeight="1" spans="1:5">
      <c r="A81" s="99" t="s">
        <v>250</v>
      </c>
      <c r="B81" s="18">
        <v>1294</v>
      </c>
      <c r="C81" s="98">
        <v>1202</v>
      </c>
      <c r="D81" s="76">
        <f t="shared" si="2"/>
        <v>92</v>
      </c>
      <c r="E81" s="96">
        <f t="shared" si="3"/>
        <v>7.65391014975042</v>
      </c>
    </row>
    <row r="82" ht="26.25" customHeight="1" spans="1:5">
      <c r="A82" s="99" t="s">
        <v>251</v>
      </c>
      <c r="B82" s="18">
        <v>5664</v>
      </c>
      <c r="C82" s="98">
        <v>12097</v>
      </c>
      <c r="D82" s="76">
        <f t="shared" si="2"/>
        <v>-6433</v>
      </c>
      <c r="E82" s="96">
        <f t="shared" si="3"/>
        <v>-53.1784740018186</v>
      </c>
    </row>
    <row r="83" ht="26.25" customHeight="1" spans="1:5">
      <c r="A83" s="99" t="s">
        <v>252</v>
      </c>
      <c r="B83" s="18">
        <v>16671</v>
      </c>
      <c r="C83" s="98">
        <v>12537</v>
      </c>
      <c r="D83" s="76">
        <f t="shared" si="2"/>
        <v>4134</v>
      </c>
      <c r="E83" s="96">
        <f t="shared" si="3"/>
        <v>32.9743957884661</v>
      </c>
    </row>
    <row r="84" ht="26.25" customHeight="1" spans="1:5">
      <c r="A84" s="99" t="s">
        <v>253</v>
      </c>
      <c r="B84" s="18">
        <v>24980</v>
      </c>
      <c r="C84" s="98">
        <v>21328</v>
      </c>
      <c r="D84" s="76">
        <f t="shared" si="2"/>
        <v>3652</v>
      </c>
      <c r="E84" s="96">
        <f t="shared" si="3"/>
        <v>17.1230307576894</v>
      </c>
    </row>
    <row r="85" ht="26.25" customHeight="1" spans="1:5">
      <c r="A85" s="99" t="s">
        <v>254</v>
      </c>
      <c r="B85" s="18">
        <v>200</v>
      </c>
      <c r="C85" s="98">
        <v>54</v>
      </c>
      <c r="D85" s="76">
        <f t="shared" si="2"/>
        <v>146</v>
      </c>
      <c r="E85" s="96">
        <f t="shared" si="3"/>
        <v>270.37037037037</v>
      </c>
    </row>
    <row r="86" ht="26.25" customHeight="1" spans="1:5">
      <c r="A86" s="99" t="s">
        <v>255</v>
      </c>
      <c r="B86" s="18">
        <v>26823</v>
      </c>
      <c r="C86" s="98">
        <v>22655</v>
      </c>
      <c r="D86" s="76">
        <f t="shared" si="2"/>
        <v>4168</v>
      </c>
      <c r="E86" s="96">
        <f t="shared" si="3"/>
        <v>18.397704700949</v>
      </c>
    </row>
    <row r="87" ht="26.25" customHeight="1" spans="1:5">
      <c r="A87" s="99" t="s">
        <v>256</v>
      </c>
      <c r="B87" s="18">
        <v>1896</v>
      </c>
      <c r="C87" s="98">
        <v>1244</v>
      </c>
      <c r="D87" s="76">
        <f t="shared" si="2"/>
        <v>652</v>
      </c>
      <c r="E87" s="96">
        <f t="shared" si="3"/>
        <v>52.411575562701</v>
      </c>
    </row>
    <row r="88" ht="26.25" customHeight="1" spans="1:5">
      <c r="A88" s="94" t="s">
        <v>164</v>
      </c>
      <c r="B88" s="18">
        <v>2843</v>
      </c>
      <c r="C88" s="98">
        <v>3917</v>
      </c>
      <c r="D88" s="76">
        <f t="shared" si="2"/>
        <v>-1074</v>
      </c>
      <c r="E88" s="96">
        <f t="shared" si="3"/>
        <v>-27.418943068675</v>
      </c>
    </row>
    <row r="89" ht="26.25" customHeight="1" spans="1:5">
      <c r="A89" s="99" t="s">
        <v>165</v>
      </c>
      <c r="B89" s="18">
        <v>628</v>
      </c>
      <c r="C89" s="98">
        <v>533</v>
      </c>
      <c r="D89" s="76">
        <f t="shared" si="2"/>
        <v>95</v>
      </c>
      <c r="E89" s="96">
        <f t="shared" si="3"/>
        <v>17.8236397748593</v>
      </c>
    </row>
    <row r="90" ht="26.25" customHeight="1" spans="1:5">
      <c r="A90" s="99" t="s">
        <v>166</v>
      </c>
      <c r="B90" s="18">
        <v>274</v>
      </c>
      <c r="C90" s="98">
        <v>236</v>
      </c>
      <c r="D90" s="76">
        <f t="shared" si="2"/>
        <v>38</v>
      </c>
      <c r="E90" s="96">
        <f t="shared" si="3"/>
        <v>16.1016949152542</v>
      </c>
    </row>
    <row r="91" ht="26.25" customHeight="1" spans="1:5">
      <c r="A91" s="99" t="s">
        <v>167</v>
      </c>
      <c r="B91" s="18">
        <v>1646</v>
      </c>
      <c r="C91" s="98">
        <v>2197</v>
      </c>
      <c r="D91" s="76">
        <f t="shared" si="2"/>
        <v>-551</v>
      </c>
      <c r="E91" s="96">
        <f t="shared" si="3"/>
        <v>-25.0796540737369</v>
      </c>
    </row>
    <row r="92" ht="26.25" customHeight="1" spans="1:5">
      <c r="A92" s="99" t="s">
        <v>168</v>
      </c>
      <c r="B92" s="18">
        <v>8</v>
      </c>
      <c r="C92" s="98"/>
      <c r="D92" s="76">
        <f t="shared" si="2"/>
        <v>8</v>
      </c>
      <c r="E92" s="101" t="s">
        <v>257</v>
      </c>
    </row>
    <row r="93" ht="26.25" customHeight="1" spans="1:5">
      <c r="A93" s="99" t="s">
        <v>169</v>
      </c>
      <c r="B93" s="18">
        <v>287</v>
      </c>
      <c r="C93" s="98">
        <v>949</v>
      </c>
      <c r="D93" s="76">
        <f t="shared" si="2"/>
        <v>-662</v>
      </c>
      <c r="E93" s="96">
        <f t="shared" si="3"/>
        <v>-69.7576396206533</v>
      </c>
    </row>
    <row r="94" ht="26.25" customHeight="1" spans="1:5">
      <c r="A94" s="99" t="s">
        <v>258</v>
      </c>
      <c r="B94" s="18"/>
      <c r="C94" s="98">
        <v>2</v>
      </c>
      <c r="D94" s="76">
        <f t="shared" si="2"/>
        <v>-2</v>
      </c>
      <c r="E94" s="96">
        <f t="shared" si="3"/>
        <v>-100</v>
      </c>
    </row>
    <row r="95" ht="26.25" customHeight="1" spans="1:5">
      <c r="A95" s="94" t="s">
        <v>170</v>
      </c>
      <c r="B95" s="18">
        <v>113822</v>
      </c>
      <c r="C95" s="98">
        <v>71118</v>
      </c>
      <c r="D95" s="76">
        <f t="shared" si="2"/>
        <v>42704</v>
      </c>
      <c r="E95" s="96">
        <f t="shared" si="3"/>
        <v>60.0466829775865</v>
      </c>
    </row>
    <row r="96" ht="26.25" customHeight="1" spans="1:5">
      <c r="A96" s="99" t="s">
        <v>171</v>
      </c>
      <c r="B96" s="18">
        <v>13291</v>
      </c>
      <c r="C96" s="98">
        <v>13761</v>
      </c>
      <c r="D96" s="76">
        <f t="shared" si="2"/>
        <v>-470</v>
      </c>
      <c r="E96" s="96">
        <f t="shared" si="3"/>
        <v>-3.41544945861493</v>
      </c>
    </row>
    <row r="97" ht="26.25" customHeight="1" spans="1:5">
      <c r="A97" s="99" t="s">
        <v>172</v>
      </c>
      <c r="B97" s="18">
        <v>3252</v>
      </c>
      <c r="C97" s="98">
        <v>4336</v>
      </c>
      <c r="D97" s="76">
        <f t="shared" si="2"/>
        <v>-1084</v>
      </c>
      <c r="E97" s="96">
        <f t="shared" si="3"/>
        <v>-25</v>
      </c>
    </row>
    <row r="98" ht="26.25" customHeight="1" spans="1:5">
      <c r="A98" s="99" t="s">
        <v>173</v>
      </c>
      <c r="B98" s="18">
        <v>31230</v>
      </c>
      <c r="C98" s="98">
        <v>15746</v>
      </c>
      <c r="D98" s="76">
        <f t="shared" si="2"/>
        <v>15484</v>
      </c>
      <c r="E98" s="96">
        <f t="shared" si="3"/>
        <v>98.3360853550108</v>
      </c>
    </row>
    <row r="99" ht="26.25" customHeight="1" spans="1:5">
      <c r="A99" s="99" t="s">
        <v>174</v>
      </c>
      <c r="B99" s="18">
        <v>58675</v>
      </c>
      <c r="C99" s="98">
        <v>36434</v>
      </c>
      <c r="D99" s="76">
        <f t="shared" si="2"/>
        <v>22241</v>
      </c>
      <c r="E99" s="96">
        <f t="shared" si="3"/>
        <v>61.0446286435747</v>
      </c>
    </row>
    <row r="100" ht="26.25" customHeight="1" spans="1:5">
      <c r="A100" s="99" t="s">
        <v>175</v>
      </c>
      <c r="B100" s="18">
        <v>7374</v>
      </c>
      <c r="C100" s="98">
        <v>841</v>
      </c>
      <c r="D100" s="76">
        <f t="shared" si="2"/>
        <v>6533</v>
      </c>
      <c r="E100" s="96">
        <f t="shared" si="3"/>
        <v>776.813317479191</v>
      </c>
    </row>
    <row r="101" ht="26.25" customHeight="1" spans="1:5">
      <c r="A101" s="94" t="s">
        <v>176</v>
      </c>
      <c r="B101" s="18">
        <v>40651</v>
      </c>
      <c r="C101" s="98">
        <v>35758</v>
      </c>
      <c r="D101" s="76">
        <f t="shared" si="2"/>
        <v>4893</v>
      </c>
      <c r="E101" s="96">
        <f t="shared" si="3"/>
        <v>13.6836512109178</v>
      </c>
    </row>
    <row r="102" ht="26.25" customHeight="1" spans="1:5">
      <c r="A102" s="99" t="s">
        <v>259</v>
      </c>
      <c r="B102" s="18">
        <v>9808</v>
      </c>
      <c r="C102" s="98">
        <v>12758</v>
      </c>
      <c r="D102" s="76">
        <f t="shared" si="2"/>
        <v>-2950</v>
      </c>
      <c r="E102" s="96">
        <f t="shared" si="3"/>
        <v>-23.1227465119925</v>
      </c>
    </row>
    <row r="103" ht="26.25" customHeight="1" spans="1:5">
      <c r="A103" s="99" t="s">
        <v>260</v>
      </c>
      <c r="B103" s="18">
        <v>4153</v>
      </c>
      <c r="C103" s="98">
        <v>5725</v>
      </c>
      <c r="D103" s="76">
        <f t="shared" si="2"/>
        <v>-1572</v>
      </c>
      <c r="E103" s="96">
        <f t="shared" si="3"/>
        <v>-27.4585152838428</v>
      </c>
    </row>
    <row r="104" ht="26.25" customHeight="1" spans="1:5">
      <c r="A104" s="99" t="s">
        <v>261</v>
      </c>
      <c r="B104" s="18">
        <v>22236</v>
      </c>
      <c r="C104" s="98">
        <v>12492</v>
      </c>
      <c r="D104" s="76">
        <f t="shared" si="2"/>
        <v>9744</v>
      </c>
      <c r="E104" s="96">
        <f t="shared" si="3"/>
        <v>78.0019212295869</v>
      </c>
    </row>
    <row r="105" ht="26.25" customHeight="1" spans="1:5">
      <c r="A105" s="99" t="s">
        <v>262</v>
      </c>
      <c r="B105" s="18">
        <v>4273</v>
      </c>
      <c r="C105" s="98">
        <v>4073</v>
      </c>
      <c r="D105" s="76">
        <f t="shared" si="2"/>
        <v>200</v>
      </c>
      <c r="E105" s="96">
        <f t="shared" si="3"/>
        <v>4.91038546525902</v>
      </c>
    </row>
    <row r="106" ht="26.25" customHeight="1" spans="1:5">
      <c r="A106" s="99" t="s">
        <v>263</v>
      </c>
      <c r="B106" s="18">
        <v>126</v>
      </c>
      <c r="C106" s="98">
        <v>125</v>
      </c>
      <c r="D106" s="76">
        <f t="shared" si="2"/>
        <v>1</v>
      </c>
      <c r="E106" s="96">
        <f t="shared" si="3"/>
        <v>0.8</v>
      </c>
    </row>
    <row r="107" ht="26.25" customHeight="1" spans="1:5">
      <c r="A107" s="99" t="s">
        <v>264</v>
      </c>
      <c r="B107" s="18"/>
      <c r="C107" s="98">
        <v>383</v>
      </c>
      <c r="D107" s="76">
        <f t="shared" si="2"/>
        <v>-383</v>
      </c>
      <c r="E107" s="96">
        <f t="shared" si="3"/>
        <v>-100</v>
      </c>
    </row>
    <row r="108" ht="26.25" customHeight="1" spans="1:5">
      <c r="A108" s="99" t="s">
        <v>265</v>
      </c>
      <c r="B108" s="18">
        <v>55</v>
      </c>
      <c r="C108" s="98">
        <v>202</v>
      </c>
      <c r="D108" s="76">
        <f t="shared" si="2"/>
        <v>-147</v>
      </c>
      <c r="E108" s="96">
        <f t="shared" si="3"/>
        <v>-72.7722772277228</v>
      </c>
    </row>
    <row r="109" ht="26.25" customHeight="1" spans="1:5">
      <c r="A109" s="94" t="s">
        <v>183</v>
      </c>
      <c r="B109" s="18">
        <v>1415</v>
      </c>
      <c r="C109" s="98">
        <v>1908</v>
      </c>
      <c r="D109" s="76">
        <f t="shared" si="2"/>
        <v>-493</v>
      </c>
      <c r="E109" s="96">
        <f t="shared" si="3"/>
        <v>-25.8385744234801</v>
      </c>
    </row>
    <row r="110" ht="26.25" customHeight="1" spans="1:5">
      <c r="A110" s="99" t="s">
        <v>184</v>
      </c>
      <c r="B110" s="18">
        <v>1395</v>
      </c>
      <c r="C110" s="98">
        <v>1833</v>
      </c>
      <c r="D110" s="76">
        <f t="shared" si="2"/>
        <v>-438</v>
      </c>
      <c r="E110" s="96">
        <f t="shared" si="3"/>
        <v>-23.8952536824877</v>
      </c>
    </row>
    <row r="111" ht="26.25" customHeight="1" spans="1:5">
      <c r="A111" s="99" t="s">
        <v>266</v>
      </c>
      <c r="B111" s="18">
        <v>20</v>
      </c>
      <c r="C111" s="98">
        <v>75</v>
      </c>
      <c r="D111" s="76">
        <f t="shared" si="2"/>
        <v>-55</v>
      </c>
      <c r="E111" s="96">
        <f t="shared" si="3"/>
        <v>-73.3333333333333</v>
      </c>
    </row>
    <row r="112" ht="26.25" customHeight="1" spans="1:5">
      <c r="A112" s="94" t="s">
        <v>186</v>
      </c>
      <c r="B112" s="18">
        <v>4198</v>
      </c>
      <c r="C112" s="98">
        <v>5360</v>
      </c>
      <c r="D112" s="76">
        <f t="shared" si="2"/>
        <v>-1162</v>
      </c>
      <c r="E112" s="96">
        <f t="shared" si="3"/>
        <v>-21.6791044776119</v>
      </c>
    </row>
    <row r="113" ht="26.25" customHeight="1" spans="1:5">
      <c r="A113" s="99" t="s">
        <v>187</v>
      </c>
      <c r="B113" s="18">
        <v>211</v>
      </c>
      <c r="C113" s="98"/>
      <c r="D113" s="76">
        <f t="shared" si="2"/>
        <v>211</v>
      </c>
      <c r="E113" s="101" t="s">
        <v>257</v>
      </c>
    </row>
    <row r="114" ht="26.25" customHeight="1" spans="1:5">
      <c r="A114" s="99" t="s">
        <v>267</v>
      </c>
      <c r="B114" s="18">
        <v>20</v>
      </c>
      <c r="C114" s="98">
        <v>350</v>
      </c>
      <c r="D114" s="76">
        <f t="shared" si="2"/>
        <v>-330</v>
      </c>
      <c r="E114" s="96">
        <f t="shared" si="3"/>
        <v>-94.2857142857143</v>
      </c>
    </row>
    <row r="115" ht="26.25" customHeight="1" spans="1:5">
      <c r="A115" s="99" t="s">
        <v>189</v>
      </c>
      <c r="B115" s="18">
        <v>1735</v>
      </c>
      <c r="C115" s="98">
        <v>1317</v>
      </c>
      <c r="D115" s="76">
        <f t="shared" si="2"/>
        <v>418</v>
      </c>
      <c r="E115" s="96">
        <f t="shared" si="3"/>
        <v>31.7388003037206</v>
      </c>
    </row>
    <row r="116" ht="26.25" customHeight="1" spans="1:5">
      <c r="A116" s="99" t="s">
        <v>190</v>
      </c>
      <c r="B116" s="18">
        <v>1139</v>
      </c>
      <c r="C116" s="98">
        <v>1862</v>
      </c>
      <c r="D116" s="76">
        <f t="shared" si="2"/>
        <v>-723</v>
      </c>
      <c r="E116" s="96">
        <f t="shared" si="3"/>
        <v>-38.8292158968851</v>
      </c>
    </row>
    <row r="117" ht="26.25" customHeight="1" spans="1:5">
      <c r="A117" s="99" t="s">
        <v>191</v>
      </c>
      <c r="B117" s="18">
        <v>1093</v>
      </c>
      <c r="C117" s="98">
        <v>1831</v>
      </c>
      <c r="D117" s="76">
        <f t="shared" si="2"/>
        <v>-738</v>
      </c>
      <c r="E117" s="96">
        <f t="shared" si="3"/>
        <v>-40.3058438012015</v>
      </c>
    </row>
    <row r="118" ht="26.25" customHeight="1" spans="1:5">
      <c r="A118" s="94" t="s">
        <v>192</v>
      </c>
      <c r="B118" s="18">
        <v>2764</v>
      </c>
      <c r="C118" s="98">
        <v>3609</v>
      </c>
      <c r="D118" s="76">
        <f t="shared" si="2"/>
        <v>-845</v>
      </c>
      <c r="E118" s="96">
        <f t="shared" si="3"/>
        <v>-23.4136880022167</v>
      </c>
    </row>
    <row r="119" ht="26.25" customHeight="1" spans="1:5">
      <c r="A119" s="99" t="s">
        <v>193</v>
      </c>
      <c r="B119" s="18">
        <v>776</v>
      </c>
      <c r="C119" s="98">
        <v>975</v>
      </c>
      <c r="D119" s="76">
        <f t="shared" si="2"/>
        <v>-199</v>
      </c>
      <c r="E119" s="96">
        <f t="shared" si="3"/>
        <v>-20.4102564102564</v>
      </c>
    </row>
    <row r="120" ht="26.25" customHeight="1" spans="1:5">
      <c r="A120" s="99" t="s">
        <v>194</v>
      </c>
      <c r="B120" s="18">
        <v>1859</v>
      </c>
      <c r="C120" s="98">
        <v>2018</v>
      </c>
      <c r="D120" s="76">
        <f t="shared" si="2"/>
        <v>-159</v>
      </c>
      <c r="E120" s="96">
        <f t="shared" si="3"/>
        <v>-7.8790882061447</v>
      </c>
    </row>
    <row r="121" ht="26.25" customHeight="1" spans="1:5">
      <c r="A121" s="99" t="s">
        <v>195</v>
      </c>
      <c r="B121" s="18">
        <v>129</v>
      </c>
      <c r="C121" s="98">
        <v>616</v>
      </c>
      <c r="D121" s="76">
        <f t="shared" si="2"/>
        <v>-487</v>
      </c>
      <c r="E121" s="96">
        <f t="shared" si="3"/>
        <v>-79.0584415584416</v>
      </c>
    </row>
    <row r="122" ht="26.25" customHeight="1" spans="1:5">
      <c r="A122" s="94" t="s">
        <v>196</v>
      </c>
      <c r="B122" s="18">
        <v>301</v>
      </c>
      <c r="C122" s="98">
        <v>241</v>
      </c>
      <c r="D122" s="76">
        <f t="shared" si="2"/>
        <v>60</v>
      </c>
      <c r="E122" s="96">
        <f t="shared" si="3"/>
        <v>24.896265560166</v>
      </c>
    </row>
    <row r="123" ht="26.25" customHeight="1" spans="1:5">
      <c r="A123" s="99" t="s">
        <v>197</v>
      </c>
      <c r="B123" s="18">
        <v>300</v>
      </c>
      <c r="C123" s="98">
        <v>200</v>
      </c>
      <c r="D123" s="76">
        <f t="shared" si="2"/>
        <v>100</v>
      </c>
      <c r="E123" s="96">
        <f t="shared" si="3"/>
        <v>50</v>
      </c>
    </row>
    <row r="124" ht="26.25" customHeight="1" spans="1:5">
      <c r="A124" s="99" t="s">
        <v>198</v>
      </c>
      <c r="B124" s="18">
        <v>1</v>
      </c>
      <c r="C124" s="98">
        <v>41</v>
      </c>
      <c r="D124" s="76">
        <f t="shared" si="2"/>
        <v>-40</v>
      </c>
      <c r="E124" s="96">
        <f t="shared" si="3"/>
        <v>-97.5609756097561</v>
      </c>
    </row>
    <row r="125" ht="26.25" customHeight="1" spans="1:5">
      <c r="A125" s="102" t="s">
        <v>268</v>
      </c>
      <c r="B125" s="18"/>
      <c r="C125" s="98">
        <v>-255</v>
      </c>
      <c r="D125" s="76">
        <f t="shared" si="2"/>
        <v>255</v>
      </c>
      <c r="E125" s="96">
        <f t="shared" si="3"/>
        <v>-100</v>
      </c>
    </row>
    <row r="126" ht="26.25" customHeight="1" spans="1:5">
      <c r="A126" s="99" t="s">
        <v>212</v>
      </c>
      <c r="B126" s="18"/>
      <c r="C126" s="98">
        <v>-255</v>
      </c>
      <c r="D126" s="76">
        <f t="shared" si="2"/>
        <v>255</v>
      </c>
      <c r="E126" s="96">
        <f t="shared" si="3"/>
        <v>-100</v>
      </c>
    </row>
    <row r="127" ht="26.25" customHeight="1" spans="1:5">
      <c r="A127" s="94" t="s">
        <v>269</v>
      </c>
      <c r="B127" s="18">
        <v>14667</v>
      </c>
      <c r="C127" s="98">
        <f>25689</f>
        <v>25689</v>
      </c>
      <c r="D127" s="76">
        <f t="shared" si="2"/>
        <v>-11022</v>
      </c>
      <c r="E127" s="96">
        <f t="shared" si="3"/>
        <v>-42.9055237650356</v>
      </c>
    </row>
    <row r="128" ht="26.25" customHeight="1" spans="1:5">
      <c r="A128" s="99" t="s">
        <v>200</v>
      </c>
      <c r="B128" s="18">
        <v>13862</v>
      </c>
      <c r="C128" s="98">
        <v>24957</v>
      </c>
      <c r="D128" s="76">
        <f t="shared" si="2"/>
        <v>-11095</v>
      </c>
      <c r="E128" s="96">
        <f t="shared" si="3"/>
        <v>-44.4564651200064</v>
      </c>
    </row>
    <row r="129" ht="26.25" customHeight="1" spans="1:5">
      <c r="A129" s="99" t="s">
        <v>201</v>
      </c>
      <c r="B129" s="18">
        <v>52</v>
      </c>
      <c r="C129" s="103">
        <f>44</f>
        <v>44</v>
      </c>
      <c r="D129" s="76">
        <f t="shared" si="2"/>
        <v>8</v>
      </c>
      <c r="E129" s="96">
        <f t="shared" si="3"/>
        <v>18.1818181818182</v>
      </c>
    </row>
    <row r="130" ht="26.25" customHeight="1" spans="1:5">
      <c r="A130" s="99" t="s">
        <v>202</v>
      </c>
      <c r="B130" s="18">
        <v>753</v>
      </c>
      <c r="C130" s="98">
        <v>688</v>
      </c>
      <c r="D130" s="76">
        <f t="shared" si="2"/>
        <v>65</v>
      </c>
      <c r="E130" s="96">
        <f t="shared" si="3"/>
        <v>9.44767441860465</v>
      </c>
    </row>
    <row r="131" ht="26.25" customHeight="1" spans="1:5">
      <c r="A131" s="94" t="s">
        <v>270</v>
      </c>
      <c r="B131" s="18">
        <v>34085</v>
      </c>
      <c r="C131" s="98">
        <v>35335</v>
      </c>
      <c r="D131" s="76">
        <f t="shared" si="2"/>
        <v>-1250</v>
      </c>
      <c r="E131" s="96">
        <f t="shared" si="3"/>
        <v>-3.53756898259516</v>
      </c>
    </row>
    <row r="132" ht="26.25" customHeight="1" spans="1:5">
      <c r="A132" s="99" t="s">
        <v>271</v>
      </c>
      <c r="B132" s="18">
        <v>591</v>
      </c>
      <c r="C132" s="98">
        <v>1709</v>
      </c>
      <c r="D132" s="76">
        <f t="shared" si="2"/>
        <v>-1118</v>
      </c>
      <c r="E132" s="96">
        <f t="shared" si="3"/>
        <v>-65.4183733177297</v>
      </c>
    </row>
    <row r="133" ht="26.25" customHeight="1" spans="1:5">
      <c r="A133" s="99" t="s">
        <v>205</v>
      </c>
      <c r="B133" s="18">
        <v>33434</v>
      </c>
      <c r="C133" s="98">
        <v>33050</v>
      </c>
      <c r="D133" s="76">
        <f t="shared" si="2"/>
        <v>384</v>
      </c>
      <c r="E133" s="96">
        <f t="shared" si="3"/>
        <v>1.16187594553707</v>
      </c>
    </row>
    <row r="134" ht="26.25" customHeight="1" spans="1:5">
      <c r="A134" s="99" t="s">
        <v>206</v>
      </c>
      <c r="B134" s="18">
        <v>60</v>
      </c>
      <c r="C134" s="98">
        <v>576</v>
      </c>
      <c r="D134" s="76">
        <f t="shared" si="2"/>
        <v>-516</v>
      </c>
      <c r="E134" s="96">
        <f t="shared" si="3"/>
        <v>-89.5833333333333</v>
      </c>
    </row>
    <row r="135" ht="26.25" customHeight="1" spans="1:5">
      <c r="A135" s="94" t="s">
        <v>272</v>
      </c>
      <c r="B135" s="18">
        <v>179</v>
      </c>
      <c r="C135" s="98">
        <v>356</v>
      </c>
      <c r="D135" s="76">
        <f t="shared" si="2"/>
        <v>-177</v>
      </c>
      <c r="E135" s="96">
        <f t="shared" si="3"/>
        <v>-49.7191011235955</v>
      </c>
    </row>
    <row r="136" ht="26.25" customHeight="1" spans="1:5">
      <c r="A136" s="99" t="s">
        <v>208</v>
      </c>
      <c r="B136" s="18">
        <v>163</v>
      </c>
      <c r="C136" s="98">
        <v>158</v>
      </c>
      <c r="D136" s="76">
        <f t="shared" si="2"/>
        <v>5</v>
      </c>
      <c r="E136" s="96">
        <f t="shared" si="3"/>
        <v>3.16455696202532</v>
      </c>
    </row>
    <row r="137" ht="26.25" customHeight="1" spans="1:5">
      <c r="A137" s="99" t="s">
        <v>209</v>
      </c>
      <c r="B137" s="18">
        <v>16</v>
      </c>
      <c r="C137" s="98">
        <v>198</v>
      </c>
      <c r="D137" s="76">
        <f t="shared" si="2"/>
        <v>-182</v>
      </c>
      <c r="E137" s="96">
        <f t="shared" si="3"/>
        <v>-91.9191919191919</v>
      </c>
    </row>
    <row r="138" ht="26.25" customHeight="1" spans="1:5">
      <c r="A138" s="94" t="s">
        <v>273</v>
      </c>
      <c r="B138" s="18">
        <v>7872</v>
      </c>
      <c r="C138" s="98">
        <v>5551</v>
      </c>
      <c r="D138" s="76">
        <f t="shared" ref="D138:D139" si="4">B138-C138</f>
        <v>2321</v>
      </c>
      <c r="E138" s="96">
        <f t="shared" ref="E138:E140" si="5">D138/C138*100</f>
        <v>41.8122860745812</v>
      </c>
    </row>
    <row r="139" ht="26.25" customHeight="1" spans="1:5">
      <c r="A139" s="99" t="s">
        <v>212</v>
      </c>
      <c r="B139" s="18">
        <v>7872</v>
      </c>
      <c r="C139" s="98">
        <v>5551</v>
      </c>
      <c r="D139" s="76">
        <f t="shared" si="4"/>
        <v>2321</v>
      </c>
      <c r="E139" s="96">
        <f t="shared" si="5"/>
        <v>41.8122860745812</v>
      </c>
    </row>
    <row r="140" s="88" customFormat="1" ht="26.25" customHeight="1" spans="1:5">
      <c r="A140" s="104" t="s">
        <v>77</v>
      </c>
      <c r="B140" s="33">
        <f>B7+B33+B35+B42+B50+B58+B64+B79+B88+B95+B101+B109+B112+B118+B122+B125+B127+B131+B135+B138</f>
        <v>750571</v>
      </c>
      <c r="C140" s="33">
        <f>C7+C33+C35+C42+C50+C58+C64+C79+C88+C95+C101+C109+C112+C118+C122+C125+C127+C131+C135+C138</f>
        <v>667509</v>
      </c>
      <c r="D140" s="33">
        <f t="shared" ref="D140" si="6">D7+D33+D35+D42+D50+D58+D64+D79+D88+D95+D101+D109+D112+D118+D122+D127+D131+D135+D138</f>
        <v>82807</v>
      </c>
      <c r="E140" s="105">
        <f t="shared" si="5"/>
        <v>12.405375807667</v>
      </c>
    </row>
  </sheetData>
  <mergeCells count="5">
    <mergeCell ref="A2:E2"/>
    <mergeCell ref="D5:E5"/>
    <mergeCell ref="A5:A6"/>
    <mergeCell ref="B5:B6"/>
    <mergeCell ref="C5:C6"/>
  </mergeCells>
  <printOptions horizontalCentered="1"/>
  <pageMargins left="0.590277777777778" right="0.393055555555556" top="0.786805555555556" bottom="0.590277777777778" header="0.156944444444444" footer="0.314583333333333"/>
  <pageSetup paperSize="9" orientation="portrait"/>
  <headerFooter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/>
  <dimension ref="A1:E11"/>
  <sheetViews>
    <sheetView workbookViewId="0">
      <selection activeCell="E7" sqref="E7"/>
    </sheetView>
  </sheetViews>
  <sheetFormatPr defaultColWidth="9" defaultRowHeight="15.75" outlineLevelCol="4"/>
  <cols>
    <col min="1" max="1" width="27.5" style="5" customWidth="1"/>
    <col min="2" max="2" width="9.875" style="5" customWidth="1"/>
    <col min="3" max="3" width="12.625" style="5" customWidth="1"/>
    <col min="4" max="4" width="11" style="5" customWidth="1"/>
    <col min="5" max="5" width="13.875" style="5" customWidth="1"/>
    <col min="6" max="6" width="13.5" style="5" customWidth="1"/>
    <col min="7" max="16384" width="9" style="5"/>
  </cols>
  <sheetData>
    <row r="1" ht="20.25" customHeight="1" spans="1:2">
      <c r="A1" s="6" t="s">
        <v>274</v>
      </c>
      <c r="B1" s="7"/>
    </row>
    <row r="2" ht="33" customHeight="1" spans="1:5">
      <c r="A2" s="8" t="s">
        <v>275</v>
      </c>
      <c r="B2" s="8"/>
      <c r="C2" s="8"/>
      <c r="D2" s="8"/>
      <c r="E2" s="8"/>
    </row>
    <row r="3" ht="24" customHeight="1" spans="4:5">
      <c r="D3" s="84"/>
      <c r="E3" s="85" t="s">
        <v>80</v>
      </c>
    </row>
    <row r="4" s="3" customFormat="1" ht="26.25" customHeight="1" spans="1:5">
      <c r="A4" s="11" t="s">
        <v>276</v>
      </c>
      <c r="B4" s="12" t="s">
        <v>57</v>
      </c>
      <c r="C4" s="12" t="s">
        <v>5</v>
      </c>
      <c r="D4" s="40" t="s">
        <v>58</v>
      </c>
      <c r="E4" s="13" t="s">
        <v>59</v>
      </c>
    </row>
    <row r="5" s="3" customFormat="1" ht="27" customHeight="1" spans="1:5">
      <c r="A5" s="14"/>
      <c r="B5" s="15"/>
      <c r="C5" s="15"/>
      <c r="D5" s="43"/>
      <c r="E5" s="13"/>
    </row>
    <row r="6" ht="33.75" customHeight="1" spans="1:5">
      <c r="A6" s="86" t="s">
        <v>277</v>
      </c>
      <c r="B6" s="18">
        <v>1045</v>
      </c>
      <c r="C6" s="18">
        <v>1185</v>
      </c>
      <c r="D6" s="64">
        <f>C6/B6*100</f>
        <v>113.397129186603</v>
      </c>
      <c r="E6" s="18">
        <f>C6-B6</f>
        <v>140</v>
      </c>
    </row>
    <row r="7" ht="35.25" customHeight="1" spans="1:5">
      <c r="A7" s="86" t="s">
        <v>278</v>
      </c>
      <c r="B7" s="18">
        <v>2100</v>
      </c>
      <c r="C7" s="18">
        <v>1274</v>
      </c>
      <c r="D7" s="64">
        <f t="shared" ref="D7:D10" si="0">C7/B7*100</f>
        <v>60.6666666666667</v>
      </c>
      <c r="E7" s="18">
        <f>C7-B7</f>
        <v>-826</v>
      </c>
    </row>
    <row r="8" ht="26.25" customHeight="1" spans="1:5">
      <c r="A8" s="86" t="s">
        <v>279</v>
      </c>
      <c r="B8" s="18">
        <v>23316</v>
      </c>
      <c r="C8" s="18">
        <v>16939</v>
      </c>
      <c r="D8" s="64">
        <f t="shared" si="0"/>
        <v>72.6496826213759</v>
      </c>
      <c r="E8" s="18">
        <f>C8-B8</f>
        <v>-6377</v>
      </c>
    </row>
    <row r="9" ht="26.25" customHeight="1" spans="1:5">
      <c r="A9" s="86" t="s">
        <v>280</v>
      </c>
      <c r="B9" s="18">
        <v>1917</v>
      </c>
      <c r="C9" s="18">
        <v>2440</v>
      </c>
      <c r="D9" s="64">
        <f t="shared" si="0"/>
        <v>127.282211789254</v>
      </c>
      <c r="E9" s="18">
        <f>C9-B9</f>
        <v>523</v>
      </c>
    </row>
    <row r="10" s="4" customFormat="1" ht="26.25" customHeight="1" spans="1:5">
      <c r="A10" s="87" t="s">
        <v>281</v>
      </c>
      <c r="B10" s="33">
        <f>SUM(B6:B9)</f>
        <v>28378</v>
      </c>
      <c r="C10" s="33">
        <f>SUM(C6:C9)</f>
        <v>21838</v>
      </c>
      <c r="D10" s="68">
        <f t="shared" si="0"/>
        <v>76.9539784339982</v>
      </c>
      <c r="E10" s="33">
        <f>C10-B10</f>
        <v>-6540</v>
      </c>
    </row>
    <row r="11" ht="21" customHeight="1"/>
  </sheetData>
  <mergeCells count="6">
    <mergeCell ref="A2:E2"/>
    <mergeCell ref="A4:A5"/>
    <mergeCell ref="B4:B5"/>
    <mergeCell ref="C4:C5"/>
    <mergeCell ref="D4:D5"/>
    <mergeCell ref="E4:E5"/>
  </mergeCells>
  <printOptions horizontalCentered="1"/>
  <pageMargins left="0.393055555555556" right="0.393055555555556" top="0.747916666666667" bottom="0.747916666666667" header="0.314583333333333" footer="0.314583333333333"/>
  <pageSetup paperSize="9" orientation="portrait"/>
  <headerFooter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/>
  <dimension ref="A1:F24"/>
  <sheetViews>
    <sheetView workbookViewId="0">
      <selection activeCell="F7" sqref="F7"/>
    </sheetView>
  </sheetViews>
  <sheetFormatPr defaultColWidth="9" defaultRowHeight="15.75" outlineLevelCol="5"/>
  <cols>
    <col min="1" max="1" width="28.5" style="78" customWidth="1"/>
    <col min="2" max="2" width="12.5" style="36" customWidth="1"/>
    <col min="3" max="3" width="12.375" style="5" customWidth="1"/>
    <col min="4" max="4" width="11.5" style="36" customWidth="1"/>
    <col min="5" max="5" width="10" style="5" customWidth="1"/>
    <col min="6" max="6" width="12.125" style="5" customWidth="1"/>
    <col min="7" max="16384" width="9" style="5"/>
  </cols>
  <sheetData>
    <row r="1" ht="21" customHeight="1" spans="1:2">
      <c r="A1" s="79" t="s">
        <v>282</v>
      </c>
      <c r="B1" s="37"/>
    </row>
    <row r="2" s="1" customFormat="1" ht="44.25" customHeight="1" spans="1:6">
      <c r="A2" s="8" t="s">
        <v>283</v>
      </c>
      <c r="B2" s="8"/>
      <c r="C2" s="8"/>
      <c r="D2" s="8"/>
      <c r="E2" s="8"/>
      <c r="F2" s="8"/>
    </row>
    <row r="3" s="2" customFormat="1" ht="25.5" customHeight="1" spans="1:6">
      <c r="A3" s="80"/>
      <c r="B3" s="38"/>
      <c r="C3" s="9"/>
      <c r="D3" s="38"/>
      <c r="E3" s="9"/>
      <c r="F3" s="10" t="s">
        <v>80</v>
      </c>
    </row>
    <row r="4" s="3" customFormat="1" ht="36.75" customHeight="1" spans="1:6">
      <c r="A4" s="12" t="s">
        <v>81</v>
      </c>
      <c r="B4" s="39" t="s">
        <v>82</v>
      </c>
      <c r="C4" s="12" t="s">
        <v>83</v>
      </c>
      <c r="D4" s="39" t="s">
        <v>84</v>
      </c>
      <c r="E4" s="12" t="s">
        <v>284</v>
      </c>
      <c r="F4" s="12" t="s">
        <v>59</v>
      </c>
    </row>
    <row r="5" s="3" customFormat="1" ht="42" customHeight="1" spans="1:6">
      <c r="A5" s="15"/>
      <c r="B5" s="42"/>
      <c r="C5" s="15"/>
      <c r="D5" s="42"/>
      <c r="E5" s="15"/>
      <c r="F5" s="15"/>
    </row>
    <row r="6" s="2" customFormat="1" ht="31.5" customHeight="1" spans="1:6">
      <c r="A6" s="70" t="s">
        <v>285</v>
      </c>
      <c r="B6" s="49">
        <v>2271</v>
      </c>
      <c r="C6" s="18">
        <v>1975</v>
      </c>
      <c r="D6" s="49">
        <v>261</v>
      </c>
      <c r="E6" s="81">
        <f t="shared" ref="E6:E13" si="0">(C6-D6)/B6*100</f>
        <v>75.4733597534126</v>
      </c>
      <c r="F6" s="76">
        <f>C6-B6</f>
        <v>-296</v>
      </c>
    </row>
    <row r="7" s="2" customFormat="1" ht="31.5" customHeight="1" spans="1:6">
      <c r="A7" s="70" t="s">
        <v>286</v>
      </c>
      <c r="B7" s="49">
        <v>7231</v>
      </c>
      <c r="C7" s="18">
        <v>4011</v>
      </c>
      <c r="D7" s="49">
        <v>1329</v>
      </c>
      <c r="E7" s="81">
        <f t="shared" si="0"/>
        <v>37.0903056285438</v>
      </c>
      <c r="F7" s="76">
        <f t="shared" ref="F7:F13" si="1">C7-B7</f>
        <v>-3220</v>
      </c>
    </row>
    <row r="8" s="2" customFormat="1" ht="31.5" customHeight="1" spans="1:6">
      <c r="A8" s="70" t="s">
        <v>287</v>
      </c>
      <c r="B8" s="49">
        <v>152772</v>
      </c>
      <c r="C8" s="18">
        <v>160964</v>
      </c>
      <c r="D8" s="49">
        <v>43097</v>
      </c>
      <c r="E8" s="81">
        <f t="shared" si="0"/>
        <v>77.1522268478517</v>
      </c>
      <c r="F8" s="76">
        <f t="shared" si="1"/>
        <v>8192</v>
      </c>
    </row>
    <row r="9" s="2" customFormat="1" ht="31.5" customHeight="1" spans="1:6">
      <c r="A9" s="70" t="s">
        <v>288</v>
      </c>
      <c r="B9" s="49">
        <v>48167</v>
      </c>
      <c r="C9" s="18">
        <v>27053</v>
      </c>
      <c r="D9" s="49">
        <v>5485</v>
      </c>
      <c r="E9" s="81">
        <f t="shared" si="0"/>
        <v>44.7775447920776</v>
      </c>
      <c r="F9" s="76">
        <f t="shared" si="1"/>
        <v>-21114</v>
      </c>
    </row>
    <row r="10" s="2" customFormat="1" ht="30.75" customHeight="1" spans="1:6">
      <c r="A10" s="70" t="s">
        <v>289</v>
      </c>
      <c r="B10" s="49">
        <v>4</v>
      </c>
      <c r="C10" s="18">
        <v>25</v>
      </c>
      <c r="D10" s="49">
        <v>21</v>
      </c>
      <c r="E10" s="81">
        <f t="shared" si="0"/>
        <v>100</v>
      </c>
      <c r="F10" s="76">
        <f t="shared" si="1"/>
        <v>21</v>
      </c>
    </row>
    <row r="11" ht="29.25" customHeight="1" spans="1:6">
      <c r="A11" s="70" t="s">
        <v>290</v>
      </c>
      <c r="B11" s="49">
        <v>11433</v>
      </c>
      <c r="C11" s="18">
        <v>8445</v>
      </c>
      <c r="D11" s="49">
        <v>7956</v>
      </c>
      <c r="E11" s="81">
        <f t="shared" si="0"/>
        <v>4.27709262660719</v>
      </c>
      <c r="F11" s="76">
        <f t="shared" si="1"/>
        <v>-2988</v>
      </c>
    </row>
    <row r="12" ht="27" customHeight="1" spans="1:6">
      <c r="A12" s="70" t="s">
        <v>291</v>
      </c>
      <c r="B12" s="49">
        <v>6298</v>
      </c>
      <c r="C12" s="18">
        <v>3368</v>
      </c>
      <c r="D12" s="49">
        <v>1505</v>
      </c>
      <c r="E12" s="81">
        <f t="shared" si="0"/>
        <v>29.5808193077167</v>
      </c>
      <c r="F12" s="76">
        <f t="shared" si="1"/>
        <v>-2930</v>
      </c>
    </row>
    <row r="13" s="69" customFormat="1" ht="31.5" customHeight="1" spans="1:6">
      <c r="A13" s="13" t="s">
        <v>292</v>
      </c>
      <c r="B13" s="82">
        <f>B6+B7+B8+B9+B10+B11+B12</f>
        <v>228176</v>
      </c>
      <c r="C13" s="33">
        <f>C6+C7+C8+C9+C10+C11+C12</f>
        <v>205841</v>
      </c>
      <c r="D13" s="82">
        <f>SUM(D6:D12)</f>
        <v>59654</v>
      </c>
      <c r="E13" s="83">
        <f t="shared" si="0"/>
        <v>64.0676495336933</v>
      </c>
      <c r="F13" s="77">
        <f t="shared" si="1"/>
        <v>-22335</v>
      </c>
    </row>
    <row r="14" ht="21" customHeight="1"/>
    <row r="15" ht="21" customHeight="1"/>
    <row r="16" ht="21" customHeight="1"/>
    <row r="17" ht="21" customHeight="1"/>
    <row r="18" ht="21" customHeight="1"/>
    <row r="19" ht="21" customHeight="1"/>
    <row r="20" ht="21" customHeight="1"/>
    <row r="21" ht="21" customHeight="1"/>
    <row r="22" ht="21" customHeight="1"/>
    <row r="23" ht="21" customHeight="1"/>
    <row r="24" ht="21" customHeight="1"/>
  </sheetData>
  <mergeCells count="7">
    <mergeCell ref="A2:F2"/>
    <mergeCell ref="A4:A5"/>
    <mergeCell ref="B4:B5"/>
    <mergeCell ref="C4:C5"/>
    <mergeCell ref="D4:D5"/>
    <mergeCell ref="E4:E5"/>
    <mergeCell ref="F4:F5"/>
  </mergeCells>
  <printOptions horizontalCentered="1"/>
  <pageMargins left="0.393055555555556" right="0.393055555555556" top="0.747916666666667" bottom="0.747916666666667" header="0.314583333333333" footer="0.314583333333333"/>
  <pageSetup paperSize="9" fitToHeight="0" orientation="portrait"/>
  <headerFooter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/>
  <dimension ref="A1:E24"/>
  <sheetViews>
    <sheetView workbookViewId="0">
      <pane xSplit="1" ySplit="5" topLeftCell="B6" activePane="bottomRight" state="frozen"/>
      <selection/>
      <selection pane="topRight"/>
      <selection pane="bottomLeft"/>
      <selection pane="bottomRight" activeCell="C17" sqref="C17"/>
    </sheetView>
  </sheetViews>
  <sheetFormatPr defaultColWidth="9" defaultRowHeight="15.75" outlineLevelCol="4"/>
  <cols>
    <col min="1" max="1" width="26.875" style="5" customWidth="1"/>
    <col min="2" max="2" width="12" style="5" customWidth="1"/>
    <col min="3" max="3" width="10.375" style="5" customWidth="1"/>
    <col min="4" max="4" width="12.125" style="5" customWidth="1"/>
    <col min="5" max="5" width="11.875" style="5" customWidth="1"/>
    <col min="6" max="16384" width="9" style="5"/>
  </cols>
  <sheetData>
    <row r="1" ht="21" customHeight="1" spans="1:2">
      <c r="A1" s="56" t="s">
        <v>293</v>
      </c>
      <c r="B1" s="7"/>
    </row>
    <row r="2" s="1" customFormat="1" ht="44.25" customHeight="1" spans="1:5">
      <c r="A2" s="8" t="s">
        <v>294</v>
      </c>
      <c r="B2" s="8"/>
      <c r="C2" s="8"/>
      <c r="D2" s="8"/>
      <c r="E2" s="8"/>
    </row>
    <row r="3" s="2" customFormat="1" ht="25.5" customHeight="1" spans="1:5">
      <c r="A3" s="9"/>
      <c r="B3" s="9"/>
      <c r="C3" s="9"/>
      <c r="D3" s="9"/>
      <c r="E3" s="10" t="s">
        <v>80</v>
      </c>
    </row>
    <row r="4" s="3" customFormat="1" ht="36.75" customHeight="1" spans="1:5">
      <c r="A4" s="11" t="s">
        <v>81</v>
      </c>
      <c r="B4" s="12" t="s">
        <v>83</v>
      </c>
      <c r="C4" s="12" t="s">
        <v>215</v>
      </c>
      <c r="D4" s="13" t="s">
        <v>216</v>
      </c>
      <c r="E4" s="13"/>
    </row>
    <row r="5" s="3" customFormat="1" ht="30" customHeight="1" spans="1:5">
      <c r="A5" s="14"/>
      <c r="B5" s="15"/>
      <c r="C5" s="15"/>
      <c r="D5" s="15" t="s">
        <v>6</v>
      </c>
      <c r="E5" s="15" t="s">
        <v>217</v>
      </c>
    </row>
    <row r="6" s="35" customFormat="1" ht="30" customHeight="1" spans="1:5">
      <c r="A6" s="70" t="s">
        <v>285</v>
      </c>
      <c r="B6" s="18">
        <v>1975</v>
      </c>
      <c r="C6" s="71">
        <v>702</v>
      </c>
      <c r="D6" s="72">
        <f>B6-C6</f>
        <v>1273</v>
      </c>
      <c r="E6" s="73">
        <f>D6/C6*100</f>
        <v>181.339031339031</v>
      </c>
    </row>
    <row r="7" s="35" customFormat="1" ht="30" customHeight="1" spans="1:5">
      <c r="A7" s="70" t="s">
        <v>286</v>
      </c>
      <c r="B7" s="18">
        <v>4011</v>
      </c>
      <c r="C7" s="71">
        <v>3394</v>
      </c>
      <c r="D7" s="72">
        <f t="shared" ref="D7:D13" si="0">B7-C7</f>
        <v>617</v>
      </c>
      <c r="E7" s="73">
        <f t="shared" ref="E7:E13" si="1">D7/C7*100</f>
        <v>18.1791396582204</v>
      </c>
    </row>
    <row r="8" s="35" customFormat="1" ht="30" customHeight="1" spans="1:5">
      <c r="A8" s="70" t="s">
        <v>287</v>
      </c>
      <c r="B8" s="18">
        <v>160964</v>
      </c>
      <c r="C8" s="71">
        <v>52487</v>
      </c>
      <c r="D8" s="72">
        <f t="shared" si="0"/>
        <v>108477</v>
      </c>
      <c r="E8" s="73">
        <f t="shared" si="1"/>
        <v>206.674033570217</v>
      </c>
    </row>
    <row r="9" s="35" customFormat="1" ht="30" customHeight="1" spans="1:5">
      <c r="A9" s="70" t="s">
        <v>288</v>
      </c>
      <c r="B9" s="18">
        <v>27053</v>
      </c>
      <c r="C9" s="71">
        <v>21704</v>
      </c>
      <c r="D9" s="72">
        <f t="shared" si="0"/>
        <v>5349</v>
      </c>
      <c r="E9" s="73">
        <f t="shared" si="1"/>
        <v>24.6452266863251</v>
      </c>
    </row>
    <row r="10" s="35" customFormat="1" ht="30" customHeight="1" spans="1:5">
      <c r="A10" s="70" t="s">
        <v>289</v>
      </c>
      <c r="B10" s="18">
        <v>25</v>
      </c>
      <c r="C10" s="71">
        <v>221</v>
      </c>
      <c r="D10" s="72">
        <f t="shared" si="0"/>
        <v>-196</v>
      </c>
      <c r="E10" s="74">
        <f t="shared" si="1"/>
        <v>-88.6877828054299</v>
      </c>
    </row>
    <row r="11" s="35" customFormat="1" ht="30" customHeight="1" spans="1:5">
      <c r="A11" s="70" t="s">
        <v>290</v>
      </c>
      <c r="B11" s="18">
        <v>8445</v>
      </c>
      <c r="C11" s="75">
        <v>4173</v>
      </c>
      <c r="D11" s="72">
        <f t="shared" si="0"/>
        <v>4272</v>
      </c>
      <c r="E11" s="73">
        <f t="shared" si="1"/>
        <v>102.372393961179</v>
      </c>
    </row>
    <row r="12" s="2" customFormat="1" ht="31.5" customHeight="1" spans="1:5">
      <c r="A12" s="70" t="s">
        <v>291</v>
      </c>
      <c r="B12" s="18">
        <v>3368</v>
      </c>
      <c r="C12" s="75">
        <v>1655</v>
      </c>
      <c r="D12" s="76">
        <f t="shared" si="0"/>
        <v>1713</v>
      </c>
      <c r="E12" s="19">
        <f t="shared" si="1"/>
        <v>103.504531722054</v>
      </c>
    </row>
    <row r="13" s="69" customFormat="1" ht="31.5" customHeight="1" spans="1:5">
      <c r="A13" s="32" t="s">
        <v>292</v>
      </c>
      <c r="B13" s="33">
        <f>B6+B7+B8+B9+B10+B11+B12</f>
        <v>205841</v>
      </c>
      <c r="C13" s="33">
        <f>C6+C7+C8+C9+C10+C11+C12</f>
        <v>84336</v>
      </c>
      <c r="D13" s="77">
        <f t="shared" si="0"/>
        <v>121505</v>
      </c>
      <c r="E13" s="34">
        <f t="shared" si="1"/>
        <v>144.072519446025</v>
      </c>
    </row>
    <row r="14" ht="21" customHeight="1"/>
    <row r="15" ht="21" customHeight="1"/>
    <row r="16" ht="21" customHeight="1"/>
    <row r="17" ht="21" customHeight="1"/>
    <row r="18" ht="21" customHeight="1"/>
    <row r="19" ht="21" customHeight="1"/>
    <row r="20" ht="21" customHeight="1"/>
    <row r="21" ht="21" customHeight="1"/>
    <row r="22" ht="21" customHeight="1"/>
    <row r="23" ht="21" customHeight="1"/>
    <row r="24" ht="21" customHeight="1"/>
  </sheetData>
  <mergeCells count="5">
    <mergeCell ref="A2:E2"/>
    <mergeCell ref="D4:E4"/>
    <mergeCell ref="A4:A5"/>
    <mergeCell ref="B4:B5"/>
    <mergeCell ref="C4:C5"/>
  </mergeCells>
  <printOptions horizontalCentered="1"/>
  <pageMargins left="0.590277777777778" right="0.590277777777778" top="0.747916666666667" bottom="0.747916666666667" header="0.314583333333333" footer="0.314583333333333"/>
  <pageSetup paperSize="9" orientation="portrait"/>
  <headerFooter>
    <oddFooter>&amp;C&amp;P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/>
  <dimension ref="A1:H10"/>
  <sheetViews>
    <sheetView workbookViewId="0">
      <selection activeCell="H7" sqref="H7"/>
    </sheetView>
  </sheetViews>
  <sheetFormatPr defaultColWidth="9" defaultRowHeight="15.75" outlineLevelCol="7"/>
  <cols>
    <col min="1" max="1" width="23.875" style="5" customWidth="1"/>
    <col min="2" max="2" width="11.875" style="5" customWidth="1"/>
    <col min="3" max="3" width="13.375" style="5" customWidth="1"/>
    <col min="4" max="4" width="8.375" style="5" hidden="1" customWidth="1"/>
    <col min="5" max="5" width="11.625" style="5" hidden="1" customWidth="1"/>
    <col min="6" max="6" width="11" style="5" hidden="1" customWidth="1"/>
    <col min="7" max="7" width="11" style="5" customWidth="1"/>
    <col min="8" max="8" width="13.875" style="5" customWidth="1"/>
    <col min="9" max="9" width="13.5" style="5" customWidth="1"/>
    <col min="10" max="16384" width="9" style="5"/>
  </cols>
  <sheetData>
    <row r="1" ht="20.25" customHeight="1" spans="1:2">
      <c r="A1" s="56" t="s">
        <v>295</v>
      </c>
      <c r="B1" s="7"/>
    </row>
    <row r="2" ht="33" customHeight="1" spans="1:8">
      <c r="A2" s="8" t="s">
        <v>296</v>
      </c>
      <c r="B2" s="8"/>
      <c r="C2" s="8"/>
      <c r="D2" s="8"/>
      <c r="E2" s="8"/>
      <c r="F2" s="8"/>
      <c r="G2" s="8"/>
      <c r="H2" s="8"/>
    </row>
    <row r="3" ht="24" customHeight="1" spans="6:8">
      <c r="F3" s="57" t="s">
        <v>297</v>
      </c>
      <c r="G3" s="57"/>
      <c r="H3" s="57"/>
    </row>
    <row r="4" s="3" customFormat="1" ht="26.25" customHeight="1" spans="1:8">
      <c r="A4" s="12" t="s">
        <v>276</v>
      </c>
      <c r="B4" s="12" t="s">
        <v>57</v>
      </c>
      <c r="C4" s="12" t="s">
        <v>298</v>
      </c>
      <c r="D4" s="58" t="s">
        <v>299</v>
      </c>
      <c r="E4" s="59" t="s">
        <v>300</v>
      </c>
      <c r="F4" s="60"/>
      <c r="G4" s="40" t="s">
        <v>58</v>
      </c>
      <c r="H4" s="13" t="s">
        <v>59</v>
      </c>
    </row>
    <row r="5" s="3" customFormat="1" ht="27" customHeight="1" spans="1:8">
      <c r="A5" s="15"/>
      <c r="B5" s="15"/>
      <c r="C5" s="15"/>
      <c r="D5" s="61"/>
      <c r="E5" s="62" t="s">
        <v>301</v>
      </c>
      <c r="F5" s="62" t="s">
        <v>217</v>
      </c>
      <c r="G5" s="43"/>
      <c r="H5" s="13"/>
    </row>
    <row r="6" s="3" customFormat="1" ht="31.5" customHeight="1" spans="1:8">
      <c r="A6" s="63" t="s">
        <v>302</v>
      </c>
      <c r="B6" s="15"/>
      <c r="C6" s="18">
        <v>1</v>
      </c>
      <c r="D6" s="61"/>
      <c r="E6" s="62"/>
      <c r="F6" s="62"/>
      <c r="G6" s="64"/>
      <c r="H6" s="18">
        <f>C6-B6</f>
        <v>1</v>
      </c>
    </row>
    <row r="7" ht="35.25" customHeight="1" spans="1:8">
      <c r="A7" s="65" t="s">
        <v>303</v>
      </c>
      <c r="B7" s="18">
        <v>5778</v>
      </c>
      <c r="C7" s="18">
        <v>5546</v>
      </c>
      <c r="D7" s="66"/>
      <c r="E7" s="18">
        <v>-149</v>
      </c>
      <c r="F7" s="19">
        <v>-8.47</v>
      </c>
      <c r="G7" s="64">
        <f>C7/B7*100</f>
        <v>95.9847698165455</v>
      </c>
      <c r="H7" s="18">
        <f>C7-B7</f>
        <v>-232</v>
      </c>
    </row>
    <row r="8" ht="35.25" customHeight="1" spans="1:8">
      <c r="A8" s="65" t="s">
        <v>304</v>
      </c>
      <c r="B8" s="18">
        <v>128972</v>
      </c>
      <c r="C8" s="18">
        <v>57476</v>
      </c>
      <c r="D8" s="66"/>
      <c r="E8" s="18"/>
      <c r="F8" s="19"/>
      <c r="G8" s="64">
        <f>C8/B8*100</f>
        <v>44.5647117203734</v>
      </c>
      <c r="H8" s="18">
        <f>C8-B8</f>
        <v>-71496</v>
      </c>
    </row>
    <row r="9" s="4" customFormat="1" ht="35.25" customHeight="1" spans="1:8">
      <c r="A9" s="67" t="s">
        <v>305</v>
      </c>
      <c r="B9" s="33">
        <f>SUM(B7:B8)</f>
        <v>134750</v>
      </c>
      <c r="C9" s="33">
        <f>SUM(C6:C8)</f>
        <v>63023</v>
      </c>
      <c r="D9" s="33">
        <f>SUM(D7:D8)</f>
        <v>0</v>
      </c>
      <c r="E9" s="33">
        <f>SUM(E7:E8)</f>
        <v>-149</v>
      </c>
      <c r="F9" s="33">
        <f>SUM(F7:F8)</f>
        <v>-8.47</v>
      </c>
      <c r="G9" s="68">
        <f>C9/B9*100</f>
        <v>46.7703153988868</v>
      </c>
      <c r="H9" s="33">
        <f>C9-B9</f>
        <v>-71727</v>
      </c>
    </row>
    <row r="10" ht="21" customHeight="1"/>
  </sheetData>
  <mergeCells count="9">
    <mergeCell ref="A2:H2"/>
    <mergeCell ref="F3:H3"/>
    <mergeCell ref="E4:F4"/>
    <mergeCell ref="A4:A5"/>
    <mergeCell ref="B4:B5"/>
    <mergeCell ref="C4:C5"/>
    <mergeCell ref="D4:D5"/>
    <mergeCell ref="G4:G5"/>
    <mergeCell ref="H4:H5"/>
  </mergeCells>
  <printOptions horizontalCentered="1"/>
  <pageMargins left="0.590277777777778" right="0.590277777777778" top="0.747916666666667" bottom="0.747916666666667" header="0.314583333333333" footer="0.314583333333333"/>
  <pageSetup paperSize="9" orientation="portrait"/>
  <headerFooter alignWithMargins="0">
    <oddFooter>&amp;C&amp;P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/>
  <dimension ref="A1:F50"/>
  <sheetViews>
    <sheetView workbookViewId="0">
      <selection activeCell="B46" sqref="B46"/>
    </sheetView>
  </sheetViews>
  <sheetFormatPr defaultColWidth="9" defaultRowHeight="15.75" outlineLevelCol="5"/>
  <cols>
    <col min="1" max="1" width="29.375" style="5" customWidth="1"/>
    <col min="2" max="2" width="10.375" style="36" customWidth="1"/>
    <col min="3" max="3" width="9.5" style="5" customWidth="1"/>
    <col min="4" max="4" width="7.875" style="36" customWidth="1"/>
    <col min="5" max="5" width="10.625" style="5" customWidth="1"/>
    <col min="6" max="6" width="10.5" style="5" customWidth="1"/>
    <col min="7" max="16384" width="9" style="5"/>
  </cols>
  <sheetData>
    <row r="1" ht="21" customHeight="1" spans="1:2">
      <c r="A1" s="6" t="s">
        <v>306</v>
      </c>
      <c r="B1" s="37"/>
    </row>
    <row r="2" s="1" customFormat="1" ht="44.25" customHeight="1" spans="1:6">
      <c r="A2" s="8" t="s">
        <v>307</v>
      </c>
      <c r="B2" s="8"/>
      <c r="C2" s="8"/>
      <c r="D2" s="8"/>
      <c r="E2" s="8"/>
      <c r="F2" s="8"/>
    </row>
    <row r="3" s="2" customFormat="1" ht="25.5" customHeight="1" spans="1:6">
      <c r="A3" s="9"/>
      <c r="B3" s="38"/>
      <c r="C3" s="9"/>
      <c r="D3" s="38"/>
      <c r="E3" s="9"/>
      <c r="F3" s="10" t="s">
        <v>80</v>
      </c>
    </row>
    <row r="4" s="3" customFormat="1" ht="36.75" customHeight="1" spans="1:6">
      <c r="A4" s="11" t="s">
        <v>81</v>
      </c>
      <c r="B4" s="39" t="s">
        <v>82</v>
      </c>
      <c r="C4" s="12" t="s">
        <v>83</v>
      </c>
      <c r="D4" s="39" t="s">
        <v>84</v>
      </c>
      <c r="E4" s="40" t="s">
        <v>284</v>
      </c>
      <c r="F4" s="41" t="s">
        <v>59</v>
      </c>
    </row>
    <row r="5" s="3" customFormat="1" ht="51.75" customHeight="1" spans="1:6">
      <c r="A5" s="14"/>
      <c r="B5" s="42"/>
      <c r="C5" s="15"/>
      <c r="D5" s="42"/>
      <c r="E5" s="43"/>
      <c r="F5" s="41"/>
    </row>
    <row r="6" s="35" customFormat="1" ht="30" customHeight="1" spans="1:6">
      <c r="A6" s="16" t="s">
        <v>308</v>
      </c>
      <c r="B6" s="44">
        <v>828</v>
      </c>
      <c r="C6" s="17">
        <v>14</v>
      </c>
      <c r="D6" s="45"/>
      <c r="E6" s="46">
        <f>(C6-B6)/B6*100</f>
        <v>-98.3091787439614</v>
      </c>
      <c r="F6" s="47">
        <f>C6-B6</f>
        <v>-814</v>
      </c>
    </row>
    <row r="7" s="35" customFormat="1" ht="30" customHeight="1" spans="1:6">
      <c r="A7" s="20" t="s">
        <v>309</v>
      </c>
      <c r="B7" s="44">
        <v>79</v>
      </c>
      <c r="C7" s="17">
        <v>9</v>
      </c>
      <c r="D7" s="45"/>
      <c r="E7" s="46">
        <f t="shared" ref="E7:E50" si="0">(C7-B7)/B7*100</f>
        <v>-88.6075949367088</v>
      </c>
      <c r="F7" s="47">
        <f t="shared" ref="F7:F50" si="1">C7-B7</f>
        <v>-70</v>
      </c>
    </row>
    <row r="8" s="35" customFormat="1" ht="30" customHeight="1" spans="1:6">
      <c r="A8" s="21" t="s">
        <v>310</v>
      </c>
      <c r="B8" s="44">
        <v>5</v>
      </c>
      <c r="C8" s="17">
        <v>5</v>
      </c>
      <c r="D8" s="45"/>
      <c r="E8" s="46">
        <f t="shared" si="0"/>
        <v>0</v>
      </c>
      <c r="F8" s="47">
        <f t="shared" si="1"/>
        <v>0</v>
      </c>
    </row>
    <row r="9" s="35" customFormat="1" ht="30" customHeight="1" spans="1:6">
      <c r="A9" s="23" t="s">
        <v>311</v>
      </c>
      <c r="B9" s="44">
        <v>530</v>
      </c>
      <c r="C9" s="17"/>
      <c r="D9" s="45"/>
      <c r="E9" s="46">
        <f t="shared" si="0"/>
        <v>-100</v>
      </c>
      <c r="F9" s="47">
        <f t="shared" si="1"/>
        <v>-530</v>
      </c>
    </row>
    <row r="10" s="35" customFormat="1" ht="30" customHeight="1" spans="1:6">
      <c r="A10" s="23" t="s">
        <v>312</v>
      </c>
      <c r="B10" s="44">
        <v>214</v>
      </c>
      <c r="C10" s="17"/>
      <c r="D10" s="45"/>
      <c r="E10" s="46">
        <f t="shared" si="0"/>
        <v>-100</v>
      </c>
      <c r="F10" s="47">
        <f t="shared" si="1"/>
        <v>-214</v>
      </c>
    </row>
    <row r="11" s="35" customFormat="1" ht="30" customHeight="1" spans="1:6">
      <c r="A11" s="16" t="s">
        <v>313</v>
      </c>
      <c r="B11" s="48">
        <v>381</v>
      </c>
      <c r="C11" s="17">
        <v>220</v>
      </c>
      <c r="D11" s="45"/>
      <c r="E11" s="46">
        <f t="shared" si="0"/>
        <v>-42.257217847769</v>
      </c>
      <c r="F11" s="47">
        <f t="shared" si="1"/>
        <v>-161</v>
      </c>
    </row>
    <row r="12" s="35" customFormat="1" ht="30" customHeight="1" spans="1:6">
      <c r="A12" s="23" t="s">
        <v>314</v>
      </c>
      <c r="B12" s="44">
        <v>381</v>
      </c>
      <c r="C12" s="17">
        <v>220</v>
      </c>
      <c r="D12" s="45"/>
      <c r="E12" s="46">
        <f t="shared" si="0"/>
        <v>-42.257217847769</v>
      </c>
      <c r="F12" s="47">
        <f t="shared" si="1"/>
        <v>-161</v>
      </c>
    </row>
    <row r="13" s="35" customFormat="1" ht="30" customHeight="1" spans="1:6">
      <c r="A13" s="24" t="s">
        <v>315</v>
      </c>
      <c r="B13" s="48">
        <v>16198</v>
      </c>
      <c r="C13" s="25">
        <v>12355</v>
      </c>
      <c r="D13" s="45"/>
      <c r="E13" s="46">
        <f t="shared" si="0"/>
        <v>-23.7251512532411</v>
      </c>
      <c r="F13" s="47">
        <f t="shared" si="1"/>
        <v>-3843</v>
      </c>
    </row>
    <row r="14" s="35" customFormat="1" ht="30" customHeight="1" spans="1:6">
      <c r="A14" s="26" t="s">
        <v>122</v>
      </c>
      <c r="B14" s="44">
        <f>15516</f>
        <v>15516</v>
      </c>
      <c r="C14" s="25">
        <v>12331</v>
      </c>
      <c r="D14" s="45"/>
      <c r="E14" s="46">
        <f t="shared" si="0"/>
        <v>-20.5271977313741</v>
      </c>
      <c r="F14" s="47">
        <f t="shared" si="1"/>
        <v>-3185</v>
      </c>
    </row>
    <row r="15" s="35" customFormat="1" ht="30" customHeight="1" spans="1:6">
      <c r="A15" s="26" t="s">
        <v>123</v>
      </c>
      <c r="B15" s="44">
        <v>289</v>
      </c>
      <c r="C15" s="25"/>
      <c r="D15" s="45"/>
      <c r="E15" s="46">
        <f t="shared" si="0"/>
        <v>-100</v>
      </c>
      <c r="F15" s="47">
        <f t="shared" si="1"/>
        <v>-289</v>
      </c>
    </row>
    <row r="16" s="35" customFormat="1" ht="30" customHeight="1" spans="1:6">
      <c r="A16" s="26" t="s">
        <v>125</v>
      </c>
      <c r="B16" s="44">
        <v>162</v>
      </c>
      <c r="C16" s="25">
        <v>24</v>
      </c>
      <c r="D16" s="45"/>
      <c r="E16" s="46">
        <f t="shared" si="0"/>
        <v>-85.1851851851852</v>
      </c>
      <c r="F16" s="47">
        <f t="shared" si="1"/>
        <v>-138</v>
      </c>
    </row>
    <row r="17" s="35" customFormat="1" ht="30" customHeight="1" spans="1:6">
      <c r="A17" s="26" t="s">
        <v>127</v>
      </c>
      <c r="B17" s="44">
        <v>231</v>
      </c>
      <c r="C17" s="25"/>
      <c r="D17" s="45"/>
      <c r="E17" s="46">
        <f t="shared" si="0"/>
        <v>-100</v>
      </c>
      <c r="F17" s="47">
        <f t="shared" si="1"/>
        <v>-231</v>
      </c>
    </row>
    <row r="18" s="35" customFormat="1" ht="30" customHeight="1" spans="1:6">
      <c r="A18" s="26" t="s">
        <v>316</v>
      </c>
      <c r="B18" s="44"/>
      <c r="C18" s="25">
        <v>1</v>
      </c>
      <c r="D18" s="45"/>
      <c r="E18" s="46"/>
      <c r="F18" s="47">
        <f t="shared" si="1"/>
        <v>1</v>
      </c>
    </row>
    <row r="19" s="35" customFormat="1" ht="30" customHeight="1" spans="1:6">
      <c r="A19" s="26" t="s">
        <v>317</v>
      </c>
      <c r="B19" s="44"/>
      <c r="C19" s="25">
        <v>1</v>
      </c>
      <c r="D19" s="45"/>
      <c r="E19" s="46"/>
      <c r="F19" s="47">
        <f t="shared" si="1"/>
        <v>1</v>
      </c>
    </row>
    <row r="20" s="35" customFormat="1" ht="30" customHeight="1" spans="1:6">
      <c r="A20" s="16" t="s">
        <v>318</v>
      </c>
      <c r="B20" s="44">
        <v>3687</v>
      </c>
      <c r="C20" s="25">
        <v>3573</v>
      </c>
      <c r="D20" s="45"/>
      <c r="E20" s="46">
        <f t="shared" si="0"/>
        <v>-3.09194467046379</v>
      </c>
      <c r="F20" s="47">
        <f t="shared" si="1"/>
        <v>-114</v>
      </c>
    </row>
    <row r="21" s="35" customFormat="1" ht="30" customHeight="1" spans="1:6">
      <c r="A21" s="23" t="s">
        <v>319</v>
      </c>
      <c r="B21" s="44">
        <v>3687</v>
      </c>
      <c r="C21" s="25">
        <v>3573</v>
      </c>
      <c r="D21" s="45"/>
      <c r="E21" s="46">
        <f t="shared" si="0"/>
        <v>-3.09194467046379</v>
      </c>
      <c r="F21" s="47">
        <f t="shared" si="1"/>
        <v>-114</v>
      </c>
    </row>
    <row r="22" s="35" customFormat="1" ht="30" customHeight="1" spans="1:6">
      <c r="A22" s="27" t="s">
        <v>320</v>
      </c>
      <c r="B22" s="44">
        <v>2639</v>
      </c>
      <c r="C22" s="25">
        <v>271</v>
      </c>
      <c r="D22" s="45"/>
      <c r="E22" s="46">
        <f t="shared" si="0"/>
        <v>-89.7309586964759</v>
      </c>
      <c r="F22" s="47">
        <f t="shared" si="1"/>
        <v>-2368</v>
      </c>
    </row>
    <row r="23" s="35" customFormat="1" ht="30" customHeight="1" spans="1:6">
      <c r="A23" s="28" t="s">
        <v>141</v>
      </c>
      <c r="B23" s="44">
        <v>132</v>
      </c>
      <c r="C23" s="25">
        <v>132</v>
      </c>
      <c r="D23" s="45"/>
      <c r="E23" s="46">
        <f t="shared" si="0"/>
        <v>0</v>
      </c>
      <c r="F23" s="47">
        <f t="shared" si="1"/>
        <v>0</v>
      </c>
    </row>
    <row r="24" s="35" customFormat="1" ht="30" customHeight="1" spans="1:6">
      <c r="A24" s="28" t="s">
        <v>142</v>
      </c>
      <c r="B24" s="44">
        <v>435</v>
      </c>
      <c r="C24" s="25"/>
      <c r="D24" s="45"/>
      <c r="E24" s="46">
        <f t="shared" si="0"/>
        <v>-100</v>
      </c>
      <c r="F24" s="47">
        <f t="shared" si="1"/>
        <v>-435</v>
      </c>
    </row>
    <row r="25" s="35" customFormat="1" ht="30" customHeight="1" spans="1:6">
      <c r="A25" s="28" t="s">
        <v>143</v>
      </c>
      <c r="B25" s="44">
        <v>1950</v>
      </c>
      <c r="C25" s="25">
        <v>139</v>
      </c>
      <c r="D25" s="45"/>
      <c r="E25" s="46">
        <f t="shared" si="0"/>
        <v>-92.8717948717949</v>
      </c>
      <c r="F25" s="47">
        <f t="shared" si="1"/>
        <v>-1811</v>
      </c>
    </row>
    <row r="26" s="2" customFormat="1" ht="33" customHeight="1" spans="1:6">
      <c r="A26" s="28" t="s">
        <v>144</v>
      </c>
      <c r="B26" s="44">
        <v>91</v>
      </c>
      <c r="C26" s="25"/>
      <c r="D26" s="49"/>
      <c r="E26" s="46">
        <f t="shared" si="0"/>
        <v>-100</v>
      </c>
      <c r="F26" s="47">
        <f t="shared" si="1"/>
        <v>-91</v>
      </c>
    </row>
    <row r="27" s="2" customFormat="1" ht="26.25" customHeight="1" spans="1:6">
      <c r="A27" s="28" t="s">
        <v>148</v>
      </c>
      <c r="B27" s="44">
        <v>31</v>
      </c>
      <c r="C27" s="25"/>
      <c r="D27" s="49"/>
      <c r="E27" s="46">
        <f t="shared" si="0"/>
        <v>-100</v>
      </c>
      <c r="F27" s="47">
        <f t="shared" si="1"/>
        <v>-31</v>
      </c>
    </row>
    <row r="28" ht="33" customHeight="1" spans="1:6">
      <c r="A28" s="29" t="s">
        <v>321</v>
      </c>
      <c r="B28" s="48">
        <v>109709</v>
      </c>
      <c r="C28" s="25">
        <v>47739</v>
      </c>
      <c r="D28" s="49"/>
      <c r="E28" s="46">
        <f t="shared" si="0"/>
        <v>-56.4857942374828</v>
      </c>
      <c r="F28" s="47">
        <f t="shared" si="1"/>
        <v>-61970</v>
      </c>
    </row>
    <row r="29" ht="33" customHeight="1" spans="1:6">
      <c r="A29" s="28" t="s">
        <v>157</v>
      </c>
      <c r="B29" s="44">
        <v>94122</v>
      </c>
      <c r="C29" s="25">
        <v>36566</v>
      </c>
      <c r="D29" s="49"/>
      <c r="E29" s="46">
        <f t="shared" si="0"/>
        <v>-61.1504217929921</v>
      </c>
      <c r="F29" s="47">
        <f t="shared" si="1"/>
        <v>-57556</v>
      </c>
    </row>
    <row r="30" ht="33" customHeight="1" spans="1:6">
      <c r="A30" s="28" t="s">
        <v>158</v>
      </c>
      <c r="B30" s="44">
        <v>15471</v>
      </c>
      <c r="C30" s="25">
        <v>11107</v>
      </c>
      <c r="D30" s="49"/>
      <c r="E30" s="46">
        <f t="shared" si="0"/>
        <v>-28.2076142460087</v>
      </c>
      <c r="F30" s="47">
        <f t="shared" si="1"/>
        <v>-4364</v>
      </c>
    </row>
    <row r="31" ht="33" customHeight="1" spans="1:6">
      <c r="A31" s="28" t="s">
        <v>322</v>
      </c>
      <c r="B31" s="44">
        <v>116</v>
      </c>
      <c r="C31" s="25">
        <v>66</v>
      </c>
      <c r="D31" s="49"/>
      <c r="E31" s="46">
        <f t="shared" si="0"/>
        <v>-43.1034482758621</v>
      </c>
      <c r="F31" s="47">
        <f t="shared" si="1"/>
        <v>-50</v>
      </c>
    </row>
    <row r="32" ht="33" customHeight="1" spans="1:6">
      <c r="A32" s="29" t="s">
        <v>323</v>
      </c>
      <c r="B32" s="44">
        <v>2013</v>
      </c>
      <c r="C32" s="25">
        <v>2017</v>
      </c>
      <c r="D32" s="49">
        <v>364</v>
      </c>
      <c r="E32" s="46">
        <f t="shared" si="0"/>
        <v>0.198708395429707</v>
      </c>
      <c r="F32" s="47">
        <f t="shared" si="1"/>
        <v>4</v>
      </c>
    </row>
    <row r="33" ht="33" customHeight="1" spans="1:6">
      <c r="A33" s="23" t="s">
        <v>324</v>
      </c>
      <c r="B33" s="44">
        <v>1683</v>
      </c>
      <c r="C33" s="25">
        <v>1504</v>
      </c>
      <c r="D33" s="49">
        <v>364</v>
      </c>
      <c r="E33" s="46">
        <f t="shared" si="0"/>
        <v>-10.6357694592989</v>
      </c>
      <c r="F33" s="47">
        <f t="shared" si="1"/>
        <v>-179</v>
      </c>
    </row>
    <row r="34" ht="33" customHeight="1" spans="1:6">
      <c r="A34" s="23" t="s">
        <v>325</v>
      </c>
      <c r="B34" s="44">
        <v>22</v>
      </c>
      <c r="C34" s="25"/>
      <c r="D34" s="49"/>
      <c r="E34" s="46">
        <f t="shared" si="0"/>
        <v>-100</v>
      </c>
      <c r="F34" s="47">
        <f t="shared" si="1"/>
        <v>-22</v>
      </c>
    </row>
    <row r="35" ht="33" customHeight="1" spans="1:6">
      <c r="A35" s="23" t="s">
        <v>326</v>
      </c>
      <c r="B35" s="44">
        <v>85</v>
      </c>
      <c r="C35" s="25">
        <v>290</v>
      </c>
      <c r="D35" s="49"/>
      <c r="E35" s="46">
        <f t="shared" si="0"/>
        <v>241.176470588235</v>
      </c>
      <c r="F35" s="47">
        <f t="shared" si="1"/>
        <v>205</v>
      </c>
    </row>
    <row r="36" ht="33" customHeight="1" spans="1:6">
      <c r="A36" s="23" t="s">
        <v>327</v>
      </c>
      <c r="B36" s="44">
        <v>223</v>
      </c>
      <c r="C36" s="25">
        <v>223</v>
      </c>
      <c r="D36" s="49"/>
      <c r="E36" s="46">
        <f t="shared" si="0"/>
        <v>0</v>
      </c>
      <c r="F36" s="47">
        <f t="shared" si="1"/>
        <v>0</v>
      </c>
    </row>
    <row r="37" ht="33.75" customHeight="1" spans="1:6">
      <c r="A37" s="30" t="s">
        <v>328</v>
      </c>
      <c r="B37" s="44">
        <v>176</v>
      </c>
      <c r="C37" s="25"/>
      <c r="D37" s="49"/>
      <c r="E37" s="46">
        <f t="shared" si="0"/>
        <v>-100</v>
      </c>
      <c r="F37" s="47">
        <f t="shared" si="1"/>
        <v>-176</v>
      </c>
    </row>
    <row r="38" ht="33.75" customHeight="1" spans="1:6">
      <c r="A38" s="23" t="s">
        <v>177</v>
      </c>
      <c r="B38" s="44">
        <v>32</v>
      </c>
      <c r="C38" s="25"/>
      <c r="D38" s="49"/>
      <c r="E38" s="46">
        <f t="shared" si="0"/>
        <v>-100</v>
      </c>
      <c r="F38" s="47">
        <f t="shared" si="1"/>
        <v>-32</v>
      </c>
    </row>
    <row r="39" ht="33.75" customHeight="1" spans="1:6">
      <c r="A39" s="23" t="s">
        <v>329</v>
      </c>
      <c r="B39" s="44">
        <v>88</v>
      </c>
      <c r="C39" s="25"/>
      <c r="D39" s="50"/>
      <c r="E39" s="46">
        <f t="shared" si="0"/>
        <v>-100</v>
      </c>
      <c r="F39" s="47">
        <f t="shared" si="1"/>
        <v>-88</v>
      </c>
    </row>
    <row r="40" ht="33.75" customHeight="1" spans="1:6">
      <c r="A40" s="23" t="s">
        <v>180</v>
      </c>
      <c r="B40" s="44">
        <v>9</v>
      </c>
      <c r="C40" s="25"/>
      <c r="D40" s="50"/>
      <c r="E40" s="46">
        <f t="shared" si="0"/>
        <v>-100</v>
      </c>
      <c r="F40" s="47">
        <f t="shared" si="1"/>
        <v>-9</v>
      </c>
    </row>
    <row r="41" ht="33.75" customHeight="1" spans="1:6">
      <c r="A41" s="23" t="s">
        <v>330</v>
      </c>
      <c r="B41" s="44">
        <v>47</v>
      </c>
      <c r="C41" s="25"/>
      <c r="D41" s="50"/>
      <c r="E41" s="46">
        <f t="shared" si="0"/>
        <v>-100</v>
      </c>
      <c r="F41" s="47">
        <f t="shared" si="1"/>
        <v>-47</v>
      </c>
    </row>
    <row r="42" ht="33.75" customHeight="1" spans="1:6">
      <c r="A42" s="30" t="s">
        <v>331</v>
      </c>
      <c r="B42" s="44">
        <v>1332</v>
      </c>
      <c r="C42" s="25">
        <v>735</v>
      </c>
      <c r="D42" s="50"/>
      <c r="E42" s="46">
        <f t="shared" si="0"/>
        <v>-44.8198198198198</v>
      </c>
      <c r="F42" s="47">
        <f t="shared" si="1"/>
        <v>-597</v>
      </c>
    </row>
    <row r="43" ht="33.75" customHeight="1" spans="1:6">
      <c r="A43" s="31" t="s">
        <v>332</v>
      </c>
      <c r="B43" s="44">
        <v>1332</v>
      </c>
      <c r="C43" s="25">
        <v>735</v>
      </c>
      <c r="D43" s="50"/>
      <c r="E43" s="46">
        <f t="shared" si="0"/>
        <v>-44.8198198198198</v>
      </c>
      <c r="F43" s="47">
        <f t="shared" si="1"/>
        <v>-597</v>
      </c>
    </row>
    <row r="44" ht="33.75" customHeight="1" spans="1:6">
      <c r="A44" s="16" t="s">
        <v>333</v>
      </c>
      <c r="B44" s="44">
        <v>1607</v>
      </c>
      <c r="C44" s="25">
        <v>487</v>
      </c>
      <c r="D44" s="50"/>
      <c r="E44" s="46">
        <f t="shared" si="0"/>
        <v>-69.6950840074673</v>
      </c>
      <c r="F44" s="47">
        <f t="shared" si="1"/>
        <v>-1120</v>
      </c>
    </row>
    <row r="45" ht="33.75" customHeight="1" spans="1:6">
      <c r="A45" s="16" t="s">
        <v>334</v>
      </c>
      <c r="B45" s="44">
        <v>1607</v>
      </c>
      <c r="C45" s="25">
        <v>487</v>
      </c>
      <c r="D45" s="50"/>
      <c r="E45" s="46">
        <f t="shared" si="0"/>
        <v>-69.6950840074673</v>
      </c>
      <c r="F45" s="47">
        <f t="shared" si="1"/>
        <v>-1120</v>
      </c>
    </row>
    <row r="46" ht="33.75" customHeight="1" spans="1:6">
      <c r="A46" s="16" t="s">
        <v>335</v>
      </c>
      <c r="B46" s="44">
        <v>8750</v>
      </c>
      <c r="C46" s="25">
        <v>3084</v>
      </c>
      <c r="D46" s="50"/>
      <c r="E46" s="46">
        <f t="shared" si="0"/>
        <v>-64.7542857142857</v>
      </c>
      <c r="F46" s="47">
        <f t="shared" si="1"/>
        <v>-5666</v>
      </c>
    </row>
    <row r="47" ht="33.75" customHeight="1" spans="1:6">
      <c r="A47" s="23" t="s">
        <v>336</v>
      </c>
      <c r="B47" s="44">
        <v>8750</v>
      </c>
      <c r="C47" s="25">
        <v>3084</v>
      </c>
      <c r="D47" s="50"/>
      <c r="E47" s="46">
        <f t="shared" si="0"/>
        <v>-64.7542857142857</v>
      </c>
      <c r="F47" s="47">
        <f t="shared" si="1"/>
        <v>-5666</v>
      </c>
    </row>
    <row r="48" ht="33.75" customHeight="1" spans="1:6">
      <c r="A48" s="16" t="s">
        <v>337</v>
      </c>
      <c r="B48" s="44">
        <v>2365</v>
      </c>
      <c r="C48" s="25"/>
      <c r="D48" s="44">
        <v>465</v>
      </c>
      <c r="E48" s="46">
        <f t="shared" si="0"/>
        <v>-100</v>
      </c>
      <c r="F48" s="47">
        <f t="shared" si="1"/>
        <v>-2365</v>
      </c>
    </row>
    <row r="49" ht="33.75" customHeight="1" spans="1:6">
      <c r="A49" s="23" t="s">
        <v>47</v>
      </c>
      <c r="B49" s="44">
        <v>2365</v>
      </c>
      <c r="C49" s="25"/>
      <c r="D49" s="44">
        <v>465</v>
      </c>
      <c r="E49" s="46">
        <f t="shared" si="0"/>
        <v>-100</v>
      </c>
      <c r="F49" s="47">
        <f t="shared" si="1"/>
        <v>-2365</v>
      </c>
    </row>
    <row r="50" s="4" customFormat="1" ht="33.75" customHeight="1" spans="1:6">
      <c r="A50" s="51" t="s">
        <v>338</v>
      </c>
      <c r="B50" s="52">
        <f>B6+B11+B13+B20+B22+B28+B32+B37+B42+B44+B46+B48</f>
        <v>149685</v>
      </c>
      <c r="C50" s="53">
        <f>C6+C11+C13+C18+C20+C22+C28+C32+C37+C42+C44+C46+C48</f>
        <v>70496</v>
      </c>
      <c r="D50" s="53">
        <f>D6+D11+D13+D18+D20+D22+D28+D32+D37+D42+D44+D46+D48</f>
        <v>829</v>
      </c>
      <c r="E50" s="54">
        <f t="shared" si="0"/>
        <v>-52.9037645722684</v>
      </c>
      <c r="F50" s="55">
        <f t="shared" si="1"/>
        <v>-79189</v>
      </c>
    </row>
  </sheetData>
  <mergeCells count="7">
    <mergeCell ref="A2:F2"/>
    <mergeCell ref="A4:A5"/>
    <mergeCell ref="B4:B5"/>
    <mergeCell ref="C4:C5"/>
    <mergeCell ref="D4:D5"/>
    <mergeCell ref="E4:E5"/>
    <mergeCell ref="F4:F5"/>
  </mergeCells>
  <printOptions horizontalCentered="1"/>
  <pageMargins left="0.393055555555556" right="0.393055555555556" top="0.747916666666667" bottom="0.747916666666667" header="0.314583333333333" footer="0.314583333333333"/>
  <pageSetup paperSize="9" orientation="portrait"/>
  <headerFooter alignWithMargins="0">
    <oddFooter>&amp;C&amp;P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/>
  <dimension ref="A1:E38"/>
  <sheetViews>
    <sheetView tabSelected="1" workbookViewId="0">
      <selection activeCell="A1" sqref="A1"/>
    </sheetView>
  </sheetViews>
  <sheetFormatPr defaultColWidth="9" defaultRowHeight="15.75" outlineLevelCol="4"/>
  <cols>
    <col min="1" max="1" width="28.5" style="5" customWidth="1"/>
    <col min="2" max="2" width="12.125" style="5" customWidth="1"/>
    <col min="3" max="3" width="13" style="5" customWidth="1"/>
    <col min="4" max="4" width="12.125" style="5" customWidth="1"/>
    <col min="5" max="5" width="11.875" style="5" customWidth="1"/>
    <col min="6" max="16384" width="9" style="5"/>
  </cols>
  <sheetData>
    <row r="1" ht="21" customHeight="1" spans="1:2">
      <c r="A1" s="6" t="s">
        <v>339</v>
      </c>
      <c r="B1" s="7"/>
    </row>
    <row r="2" s="1" customFormat="1" ht="44.25" customHeight="1" spans="1:5">
      <c r="A2" s="8" t="s">
        <v>340</v>
      </c>
      <c r="B2" s="8"/>
      <c r="C2" s="8"/>
      <c r="D2" s="8"/>
      <c r="E2" s="8"/>
    </row>
    <row r="3" s="2" customFormat="1" ht="25.5" customHeight="1" spans="1:5">
      <c r="A3" s="9"/>
      <c r="B3" s="9"/>
      <c r="C3" s="9"/>
      <c r="D3" s="9"/>
      <c r="E3" s="10" t="s">
        <v>80</v>
      </c>
    </row>
    <row r="4" s="3" customFormat="1" ht="36.75" customHeight="1" spans="1:5">
      <c r="A4" s="11" t="s">
        <v>81</v>
      </c>
      <c r="B4" s="12" t="s">
        <v>83</v>
      </c>
      <c r="C4" s="12" t="s">
        <v>215</v>
      </c>
      <c r="D4" s="13" t="s">
        <v>216</v>
      </c>
      <c r="E4" s="13"/>
    </row>
    <row r="5" s="3" customFormat="1" ht="30" customHeight="1" spans="1:5">
      <c r="A5" s="14"/>
      <c r="B5" s="15"/>
      <c r="C5" s="15"/>
      <c r="D5" s="15" t="s">
        <v>6</v>
      </c>
      <c r="E5" s="15" t="s">
        <v>217</v>
      </c>
    </row>
    <row r="6" s="2" customFormat="1" ht="28.5" customHeight="1" spans="1:5">
      <c r="A6" s="16" t="s">
        <v>308</v>
      </c>
      <c r="B6" s="17">
        <v>14</v>
      </c>
      <c r="C6" s="18">
        <v>96</v>
      </c>
      <c r="D6" s="18">
        <f t="shared" ref="D6:D38" si="0">B6-C6</f>
        <v>-82</v>
      </c>
      <c r="E6" s="19">
        <f t="shared" ref="E6:E38" si="1">D6/C6*100</f>
        <v>-85.4166666666667</v>
      </c>
    </row>
    <row r="7" s="2" customFormat="1" ht="28.5" customHeight="1" spans="1:5">
      <c r="A7" s="20" t="s">
        <v>309</v>
      </c>
      <c r="B7" s="17">
        <v>9</v>
      </c>
      <c r="C7" s="18">
        <v>96</v>
      </c>
      <c r="D7" s="18">
        <f t="shared" si="0"/>
        <v>-87</v>
      </c>
      <c r="E7" s="19">
        <f t="shared" si="1"/>
        <v>-90.625</v>
      </c>
    </row>
    <row r="8" s="2" customFormat="1" ht="28.5" customHeight="1" spans="1:5">
      <c r="A8" s="21" t="s">
        <v>310</v>
      </c>
      <c r="B8" s="17">
        <v>5</v>
      </c>
      <c r="C8" s="18"/>
      <c r="D8" s="18">
        <f t="shared" si="0"/>
        <v>5</v>
      </c>
      <c r="E8" s="22" t="s">
        <v>257</v>
      </c>
    </row>
    <row r="9" s="2" customFormat="1" ht="28.5" customHeight="1" spans="1:5">
      <c r="A9" s="16" t="s">
        <v>313</v>
      </c>
      <c r="B9" s="17">
        <v>220</v>
      </c>
      <c r="C9" s="18">
        <v>471</v>
      </c>
      <c r="D9" s="18">
        <f t="shared" si="0"/>
        <v>-251</v>
      </c>
      <c r="E9" s="19">
        <f t="shared" si="1"/>
        <v>-53.2908704883227</v>
      </c>
    </row>
    <row r="10" ht="28.5" customHeight="1" spans="1:5">
      <c r="A10" s="23" t="s">
        <v>314</v>
      </c>
      <c r="B10" s="17">
        <v>220</v>
      </c>
      <c r="C10" s="18">
        <v>471</v>
      </c>
      <c r="D10" s="18">
        <f t="shared" si="0"/>
        <v>-251</v>
      </c>
      <c r="E10" s="19">
        <f t="shared" si="1"/>
        <v>-53.2908704883227</v>
      </c>
    </row>
    <row r="11" s="2" customFormat="1" ht="28.5" customHeight="1" spans="1:5">
      <c r="A11" s="24" t="s">
        <v>315</v>
      </c>
      <c r="B11" s="25">
        <v>12355</v>
      </c>
      <c r="C11" s="18">
        <v>8674</v>
      </c>
      <c r="D11" s="18">
        <f t="shared" si="0"/>
        <v>3681</v>
      </c>
      <c r="E11" s="19">
        <f t="shared" si="1"/>
        <v>42.4371685496887</v>
      </c>
    </row>
    <row r="12" ht="28.5" customHeight="1" spans="1:5">
      <c r="A12" s="26" t="s">
        <v>122</v>
      </c>
      <c r="B12" s="25">
        <v>12331</v>
      </c>
      <c r="C12" s="18">
        <v>8635</v>
      </c>
      <c r="D12" s="18">
        <f t="shared" si="0"/>
        <v>3696</v>
      </c>
      <c r="E12" s="19">
        <f t="shared" si="1"/>
        <v>42.8025477707006</v>
      </c>
    </row>
    <row r="13" ht="28.5" customHeight="1" spans="1:5">
      <c r="A13" s="26" t="s">
        <v>125</v>
      </c>
      <c r="B13" s="25">
        <v>24</v>
      </c>
      <c r="C13" s="18">
        <v>39</v>
      </c>
      <c r="D13" s="18">
        <f t="shared" si="0"/>
        <v>-15</v>
      </c>
      <c r="E13" s="19">
        <f t="shared" si="1"/>
        <v>-38.4615384615385</v>
      </c>
    </row>
    <row r="14" ht="28.5" customHeight="1" spans="1:5">
      <c r="A14" s="26" t="s">
        <v>316</v>
      </c>
      <c r="B14" s="25">
        <v>1</v>
      </c>
      <c r="C14" s="18">
        <v>20</v>
      </c>
      <c r="D14" s="18">
        <f t="shared" si="0"/>
        <v>-19</v>
      </c>
      <c r="E14" s="19">
        <f t="shared" si="1"/>
        <v>-95</v>
      </c>
    </row>
    <row r="15" ht="29.25" customHeight="1" spans="1:5">
      <c r="A15" s="26" t="s">
        <v>317</v>
      </c>
      <c r="B15" s="25">
        <v>1</v>
      </c>
      <c r="C15" s="18">
        <v>20</v>
      </c>
      <c r="D15" s="18">
        <f t="shared" si="0"/>
        <v>-19</v>
      </c>
      <c r="E15" s="19">
        <f t="shared" si="1"/>
        <v>-95</v>
      </c>
    </row>
    <row r="16" ht="29.25" customHeight="1" spans="1:5">
      <c r="A16" s="16" t="s">
        <v>318</v>
      </c>
      <c r="B16" s="25">
        <v>3573</v>
      </c>
      <c r="C16" s="18">
        <v>1575</v>
      </c>
      <c r="D16" s="18">
        <f t="shared" si="0"/>
        <v>1998</v>
      </c>
      <c r="E16" s="19">
        <f t="shared" si="1"/>
        <v>126.857142857143</v>
      </c>
    </row>
    <row r="17" ht="29.25" customHeight="1" spans="1:5">
      <c r="A17" s="23" t="s">
        <v>319</v>
      </c>
      <c r="B17" s="25">
        <v>3573</v>
      </c>
      <c r="C17" s="18">
        <v>1575</v>
      </c>
      <c r="D17" s="18">
        <f t="shared" si="0"/>
        <v>1998</v>
      </c>
      <c r="E17" s="19">
        <f t="shared" si="1"/>
        <v>126.857142857143</v>
      </c>
    </row>
    <row r="18" ht="29.25" customHeight="1" spans="1:5">
      <c r="A18" s="27" t="s">
        <v>320</v>
      </c>
      <c r="B18" s="25">
        <v>271</v>
      </c>
      <c r="C18" s="18">
        <v>313</v>
      </c>
      <c r="D18" s="18">
        <f t="shared" si="0"/>
        <v>-42</v>
      </c>
      <c r="E18" s="19">
        <f t="shared" si="1"/>
        <v>-13.4185303514377</v>
      </c>
    </row>
    <row r="19" ht="29.25" customHeight="1" spans="1:5">
      <c r="A19" s="28" t="s">
        <v>141</v>
      </c>
      <c r="B19" s="25">
        <v>132</v>
      </c>
      <c r="C19" s="18">
        <v>123</v>
      </c>
      <c r="D19" s="18">
        <f t="shared" si="0"/>
        <v>9</v>
      </c>
      <c r="E19" s="19">
        <f t="shared" si="1"/>
        <v>7.31707317073171</v>
      </c>
    </row>
    <row r="20" ht="29.25" customHeight="1" spans="1:5">
      <c r="A20" s="28" t="s">
        <v>142</v>
      </c>
      <c r="B20" s="25"/>
      <c r="C20" s="18">
        <v>100</v>
      </c>
      <c r="D20" s="18">
        <f t="shared" si="0"/>
        <v>-100</v>
      </c>
      <c r="E20" s="19">
        <f t="shared" si="1"/>
        <v>-100</v>
      </c>
    </row>
    <row r="21" ht="29.25" customHeight="1" spans="1:5">
      <c r="A21" s="28" t="s">
        <v>143</v>
      </c>
      <c r="B21" s="25">
        <v>139</v>
      </c>
      <c r="C21" s="18">
        <v>90</v>
      </c>
      <c r="D21" s="18">
        <f t="shared" si="0"/>
        <v>49</v>
      </c>
      <c r="E21" s="19">
        <f t="shared" si="1"/>
        <v>54.4444444444444</v>
      </c>
    </row>
    <row r="22" ht="29.25" customHeight="1" spans="1:5">
      <c r="A22" s="29" t="s">
        <v>321</v>
      </c>
      <c r="B22" s="25">
        <v>47739</v>
      </c>
      <c r="C22" s="18">
        <v>36798</v>
      </c>
      <c r="D22" s="18">
        <f t="shared" si="0"/>
        <v>10941</v>
      </c>
      <c r="E22" s="19">
        <f t="shared" si="1"/>
        <v>29.7325941627262</v>
      </c>
    </row>
    <row r="23" ht="29.25" customHeight="1" spans="1:5">
      <c r="A23" s="28" t="s">
        <v>157</v>
      </c>
      <c r="B23" s="25">
        <v>36566</v>
      </c>
      <c r="C23" s="18">
        <v>25517</v>
      </c>
      <c r="D23" s="18">
        <f t="shared" si="0"/>
        <v>11049</v>
      </c>
      <c r="E23" s="19">
        <f t="shared" si="1"/>
        <v>43.3005447348826</v>
      </c>
    </row>
    <row r="24" ht="29.25" customHeight="1" spans="1:5">
      <c r="A24" s="28" t="s">
        <v>158</v>
      </c>
      <c r="B24" s="25">
        <v>11107</v>
      </c>
      <c r="C24" s="18">
        <v>11202</v>
      </c>
      <c r="D24" s="18">
        <f t="shared" si="0"/>
        <v>-95</v>
      </c>
      <c r="E24" s="19">
        <f t="shared" si="1"/>
        <v>-0.848062845920371</v>
      </c>
    </row>
    <row r="25" ht="29.25" customHeight="1" spans="1:5">
      <c r="A25" s="28" t="s">
        <v>322</v>
      </c>
      <c r="B25" s="25">
        <v>66</v>
      </c>
      <c r="C25" s="18">
        <v>79</v>
      </c>
      <c r="D25" s="18">
        <f t="shared" si="0"/>
        <v>-13</v>
      </c>
      <c r="E25" s="19">
        <f t="shared" si="1"/>
        <v>-16.4556962025316</v>
      </c>
    </row>
    <row r="26" ht="29.25" customHeight="1" spans="1:5">
      <c r="A26" s="29" t="s">
        <v>323</v>
      </c>
      <c r="B26" s="25">
        <v>2017</v>
      </c>
      <c r="C26" s="18">
        <v>2370</v>
      </c>
      <c r="D26" s="18">
        <f t="shared" si="0"/>
        <v>-353</v>
      </c>
      <c r="E26" s="19">
        <f t="shared" si="1"/>
        <v>-14.8945147679325</v>
      </c>
    </row>
    <row r="27" ht="29.25" customHeight="1" spans="1:5">
      <c r="A27" s="23" t="s">
        <v>324</v>
      </c>
      <c r="B27" s="25">
        <v>1504</v>
      </c>
      <c r="C27" s="18">
        <v>1919</v>
      </c>
      <c r="D27" s="18">
        <f t="shared" si="0"/>
        <v>-415</v>
      </c>
      <c r="E27" s="19">
        <f t="shared" si="1"/>
        <v>-21.6258467952058</v>
      </c>
    </row>
    <row r="28" ht="29.25" customHeight="1" spans="1:5">
      <c r="A28" s="23" t="s">
        <v>326</v>
      </c>
      <c r="B28" s="25">
        <v>290</v>
      </c>
      <c r="C28" s="18">
        <v>451</v>
      </c>
      <c r="D28" s="18">
        <f t="shared" si="0"/>
        <v>-161</v>
      </c>
      <c r="E28" s="19">
        <f t="shared" si="1"/>
        <v>-35.6984478935698</v>
      </c>
    </row>
    <row r="29" ht="29.25" customHeight="1" spans="1:5">
      <c r="A29" s="23" t="s">
        <v>327</v>
      </c>
      <c r="B29" s="25">
        <v>223</v>
      </c>
      <c r="C29" s="18"/>
      <c r="D29" s="18">
        <f t="shared" si="0"/>
        <v>223</v>
      </c>
      <c r="E29" s="22" t="s">
        <v>257</v>
      </c>
    </row>
    <row r="30" ht="29.25" customHeight="1" spans="1:5">
      <c r="A30" s="30" t="s">
        <v>341</v>
      </c>
      <c r="B30" s="25">
        <v>735</v>
      </c>
      <c r="C30" s="18">
        <v>383</v>
      </c>
      <c r="D30" s="18">
        <f t="shared" si="0"/>
        <v>352</v>
      </c>
      <c r="E30" s="19">
        <f t="shared" si="1"/>
        <v>91.9060052219321</v>
      </c>
    </row>
    <row r="31" ht="29.25" customHeight="1" spans="1:5">
      <c r="A31" s="31" t="s">
        <v>332</v>
      </c>
      <c r="B31" s="25">
        <v>735</v>
      </c>
      <c r="C31" s="18">
        <v>383</v>
      </c>
      <c r="D31" s="18">
        <f t="shared" si="0"/>
        <v>352</v>
      </c>
      <c r="E31" s="19">
        <f t="shared" si="1"/>
        <v>91.9060052219321</v>
      </c>
    </row>
    <row r="32" ht="29.25" customHeight="1" spans="1:5">
      <c r="A32" s="16" t="s">
        <v>342</v>
      </c>
      <c r="B32" s="25">
        <v>487</v>
      </c>
      <c r="C32" s="18">
        <v>1033</v>
      </c>
      <c r="D32" s="18">
        <f t="shared" si="0"/>
        <v>-546</v>
      </c>
      <c r="E32" s="19">
        <f t="shared" si="1"/>
        <v>-52.8557599225557</v>
      </c>
    </row>
    <row r="33" ht="29.25" customHeight="1" spans="1:5">
      <c r="A33" s="16" t="s">
        <v>334</v>
      </c>
      <c r="B33" s="25">
        <v>487</v>
      </c>
      <c r="C33" s="18">
        <v>1033</v>
      </c>
      <c r="D33" s="18">
        <f t="shared" si="0"/>
        <v>-546</v>
      </c>
      <c r="E33" s="19">
        <f t="shared" si="1"/>
        <v>-52.8557599225557</v>
      </c>
    </row>
    <row r="34" ht="29.25" customHeight="1" spans="1:5">
      <c r="A34" s="16" t="s">
        <v>343</v>
      </c>
      <c r="B34" s="25">
        <v>3084</v>
      </c>
      <c r="C34" s="18">
        <v>113</v>
      </c>
      <c r="D34" s="18">
        <f t="shared" si="0"/>
        <v>2971</v>
      </c>
      <c r="E34" s="19">
        <f t="shared" si="1"/>
        <v>2629.20353982301</v>
      </c>
    </row>
    <row r="35" ht="29.25" customHeight="1" spans="1:5">
      <c r="A35" s="23" t="s">
        <v>336</v>
      </c>
      <c r="B35" s="25">
        <v>3084</v>
      </c>
      <c r="C35" s="18">
        <v>113</v>
      </c>
      <c r="D35" s="18">
        <f t="shared" si="0"/>
        <v>2971</v>
      </c>
      <c r="E35" s="19">
        <f t="shared" si="1"/>
        <v>2629.20353982301</v>
      </c>
    </row>
    <row r="36" ht="29.25" customHeight="1" spans="1:5">
      <c r="A36" s="16" t="s">
        <v>344</v>
      </c>
      <c r="B36" s="25"/>
      <c r="C36" s="18">
        <v>52</v>
      </c>
      <c r="D36" s="18">
        <f t="shared" si="0"/>
        <v>-52</v>
      </c>
      <c r="E36" s="19">
        <f t="shared" si="1"/>
        <v>-100</v>
      </c>
    </row>
    <row r="37" ht="31.5" customHeight="1" spans="1:5">
      <c r="A37" s="23" t="s">
        <v>47</v>
      </c>
      <c r="B37" s="25"/>
      <c r="C37" s="18">
        <v>52</v>
      </c>
      <c r="D37" s="18">
        <f t="shared" si="0"/>
        <v>-52</v>
      </c>
      <c r="E37" s="19">
        <f t="shared" si="1"/>
        <v>-100</v>
      </c>
    </row>
    <row r="38" s="4" customFormat="1" ht="31.5" customHeight="1" spans="1:5">
      <c r="A38" s="32" t="s">
        <v>338</v>
      </c>
      <c r="B38" s="33">
        <f>B6+B9+B11+B14+B16+B18+B22+B26+B30+B32+B34+B36</f>
        <v>70496</v>
      </c>
      <c r="C38" s="33">
        <f>C6+C9+C11+C14+C16+C18+C22+C26+C30+C32+C34+C36</f>
        <v>51898</v>
      </c>
      <c r="D38" s="33">
        <f t="shared" si="0"/>
        <v>18598</v>
      </c>
      <c r="E38" s="34">
        <f t="shared" si="1"/>
        <v>35.8356776754403</v>
      </c>
    </row>
  </sheetData>
  <mergeCells count="5">
    <mergeCell ref="A2:E2"/>
    <mergeCell ref="D4:E4"/>
    <mergeCell ref="A4:A5"/>
    <mergeCell ref="B4:B5"/>
    <mergeCell ref="C4:C5"/>
  </mergeCells>
  <printOptions horizontalCentered="1"/>
  <pageMargins left="0.590277777777778" right="0.590277777777778" top="0.747916666666667" bottom="0.747916666666667" header="0.314583333333333" footer="0.314583333333333"/>
  <pageSetup paperSize="9" orientation="portrait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x</Company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孙益</dc:creator>
  <cp:lastModifiedBy>卢宇明¹⁵⁹²⁰¹⁸⁸⁰⁰¹</cp:lastModifiedBy>
  <dcterms:created xsi:type="dcterms:W3CDTF">2009-11-09T03:04:00Z</dcterms:created>
  <cp:lastPrinted>2015-09-06T07:33:00Z</cp:lastPrinted>
  <dcterms:modified xsi:type="dcterms:W3CDTF">2020-12-22T01:43:51Z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